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e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/>
  <mc:AlternateContent xmlns:mc="http://schemas.openxmlformats.org/markup-compatibility/2006">
    <mc:Choice Requires="x15">
      <x15ac:absPath xmlns:x15ac="http://schemas.microsoft.com/office/spreadsheetml/2010/11/ac" url="\\ALMACEN\Carpeta compartida general\COTIZACIONES 2025\5. MAYO\"/>
    </mc:Choice>
  </mc:AlternateContent>
  <xr:revisionPtr revIDLastSave="0" documentId="13_ncr:1_{9DD43973-625C-42D6-89A5-DA2CDD300C0B}" xr6:coauthVersionLast="47" xr6:coauthVersionMax="47" xr10:uidLastSave="{00000000-0000-0000-0000-000000000000}"/>
  <bookViews>
    <workbookView xWindow="-120" yWindow="-120" windowWidth="29040" windowHeight="15510" xr2:uid="{00000000-000D-0000-FFFF-FFFF00000000}"/>
  </bookViews>
  <sheets>
    <sheet name="Cotización" sheetId="1" r:id="rId1"/>
    <sheet name="Productos" sheetId="2" r:id="rId2"/>
    <sheet name="Notas" sheetId="3" r:id="rId3"/>
  </sheets>
  <definedNames>
    <definedName name="_xlnm.Print_Area" localSheetId="0">Cotización!$A$1:$J$29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25" i="1" l="1"/>
  <c r="I25" i="1"/>
  <c r="J25" i="1"/>
  <c r="K25" i="1"/>
  <c r="G24" i="1"/>
  <c r="I24" i="1"/>
  <c r="J24" i="1" s="1"/>
  <c r="K24" i="1"/>
  <c r="G23" i="1"/>
  <c r="I23" i="1"/>
  <c r="J23" i="1" s="1"/>
  <c r="K23" i="1"/>
  <c r="G22" i="1" l="1"/>
  <c r="I22" i="1"/>
  <c r="J22" i="1" s="1"/>
  <c r="K22" i="1"/>
  <c r="G21" i="1"/>
  <c r="I21" i="1"/>
  <c r="J21" i="1" s="1"/>
  <c r="K21" i="1"/>
  <c r="G19" i="1"/>
  <c r="K19" i="1"/>
  <c r="H40" i="2"/>
  <c r="H39" i="2"/>
  <c r="H38" i="2"/>
  <c r="G20" i="1"/>
  <c r="I20" i="1"/>
  <c r="J20" i="1" s="1"/>
  <c r="K20" i="1"/>
  <c r="H42" i="2"/>
  <c r="H41" i="2"/>
  <c r="H80" i="2"/>
  <c r="H73" i="2"/>
  <c r="E26" i="2"/>
  <c r="H25" i="2"/>
  <c r="H89" i="2"/>
  <c r="H87" i="2"/>
  <c r="G26" i="1"/>
  <c r="K26" i="1"/>
  <c r="H84" i="2"/>
  <c r="H85" i="2"/>
  <c r="H86" i="2"/>
  <c r="H93" i="2"/>
  <c r="H50" i="2"/>
  <c r="H82" i="2"/>
  <c r="H96" i="2" l="1"/>
  <c r="E57" i="2" l="1"/>
  <c r="H57" i="2" s="1"/>
  <c r="H67" i="2"/>
  <c r="E127" i="2"/>
  <c r="E123" i="2"/>
  <c r="H122" i="2"/>
  <c r="E79" i="2"/>
  <c r="H79" i="2" s="1"/>
  <c r="E126" i="2"/>
  <c r="H126" i="2" s="1"/>
  <c r="E74" i="2" l="1"/>
  <c r="H74" i="2" s="1"/>
  <c r="E66" i="2"/>
  <c r="H66" i="2" s="1"/>
  <c r="H23" i="2"/>
  <c r="E101" i="2"/>
  <c r="H94" i="2" l="1"/>
  <c r="H101" i="2"/>
  <c r="E128" i="2"/>
  <c r="H128" i="2" s="1"/>
  <c r="E124" i="2"/>
  <c r="E129" i="2"/>
  <c r="H129" i="2" s="1"/>
  <c r="E121" i="2"/>
  <c r="H121" i="2" s="1"/>
  <c r="H75" i="2"/>
  <c r="E9" i="2"/>
  <c r="H9" i="2" s="1"/>
  <c r="H97" i="2"/>
  <c r="E108" i="2"/>
  <c r="H108" i="2" s="1"/>
  <c r="E65" i="2"/>
  <c r="H65" i="2" s="1"/>
  <c r="H51" i="2"/>
  <c r="E54" i="2"/>
  <c r="H54" i="2" s="1"/>
  <c r="E105" i="2"/>
  <c r="H105" i="2" l="1"/>
  <c r="E91" i="2"/>
  <c r="E104" i="2"/>
  <c r="H104" i="2" s="1"/>
  <c r="E61" i="2"/>
  <c r="H61" i="2" s="1"/>
  <c r="E103" i="2"/>
  <c r="H103" i="2" s="1"/>
  <c r="E95" i="2"/>
  <c r="H95" i="2" s="1"/>
  <c r="D107" i="2"/>
  <c r="K18" i="1"/>
  <c r="K27" i="1" s="1"/>
  <c r="H81" i="2" l="1"/>
  <c r="H91" i="2"/>
  <c r="E106" i="2" l="1"/>
  <c r="H106" i="2" s="1"/>
  <c r="E107" i="2"/>
  <c r="H107" i="2" s="1"/>
  <c r="E102" i="2"/>
  <c r="H102" i="2" s="1"/>
  <c r="E27" i="2"/>
  <c r="H27" i="2" s="1"/>
  <c r="E100" i="2"/>
  <c r="H100" i="2" s="1"/>
  <c r="E99" i="2"/>
  <c r="E92" i="2"/>
  <c r="H92" i="2" s="1"/>
  <c r="E90" i="2"/>
  <c r="H90" i="2" s="1"/>
  <c r="E77" i="2"/>
  <c r="H77" i="2" s="1"/>
  <c r="E130" i="2"/>
  <c r="H130" i="2" s="1"/>
  <c r="H125" i="2"/>
  <c r="H124" i="2"/>
  <c r="E120" i="2"/>
  <c r="H120" i="2" s="1"/>
  <c r="E119" i="2"/>
  <c r="H119" i="2" s="1"/>
  <c r="E118" i="2"/>
  <c r="H118" i="2" s="1"/>
  <c r="E117" i="2"/>
  <c r="H117" i="2" s="1"/>
  <c r="E116" i="2"/>
  <c r="H116" i="2" s="1"/>
  <c r="E115" i="2"/>
  <c r="H115" i="2" s="1"/>
  <c r="E114" i="2"/>
  <c r="H114" i="2" s="1"/>
  <c r="E113" i="2"/>
  <c r="H113" i="2" s="1"/>
  <c r="E112" i="2"/>
  <c r="H112" i="2" s="1"/>
  <c r="E111" i="2"/>
  <c r="H111" i="2" s="1"/>
  <c r="E110" i="2"/>
  <c r="H110" i="2" s="1"/>
  <c r="E109" i="2"/>
  <c r="H109" i="2" s="1"/>
  <c r="E37" i="2"/>
  <c r="H37" i="2" s="1"/>
  <c r="E71" i="2"/>
  <c r="H71" i="2" s="1"/>
  <c r="E64" i="2"/>
  <c r="H64" i="2" s="1"/>
  <c r="E63" i="2"/>
  <c r="H63" i="2" s="1"/>
  <c r="E62" i="2"/>
  <c r="H62" i="2" s="1"/>
  <c r="E60" i="2"/>
  <c r="H60" i="2" s="1"/>
  <c r="H59" i="2"/>
  <c r="E58" i="2"/>
  <c r="H58" i="2" s="1"/>
  <c r="H72" i="2" l="1"/>
  <c r="I19" i="1"/>
  <c r="J19" i="1" s="1"/>
  <c r="H70" i="2"/>
  <c r="H68" i="2"/>
  <c r="H98" i="2"/>
  <c r="H88" i="2"/>
  <c r="H69" i="2"/>
  <c r="H99" i="2"/>
  <c r="H83" i="2"/>
  <c r="H78" i="2"/>
  <c r="E55" i="2"/>
  <c r="H55" i="2" s="1"/>
  <c r="E53" i="2"/>
  <c r="H53" i="2" s="1"/>
  <c r="E52" i="2"/>
  <c r="E49" i="2"/>
  <c r="H49" i="2" s="1"/>
  <c r="E48" i="2"/>
  <c r="H48" i="2" s="1"/>
  <c r="E47" i="2"/>
  <c r="H47" i="2" s="1"/>
  <c r="E46" i="2"/>
  <c r="H46" i="2" s="1"/>
  <c r="E44" i="2"/>
  <c r="E45" i="2"/>
  <c r="H45" i="2" s="1"/>
  <c r="E43" i="2"/>
  <c r="H43" i="2" s="1"/>
  <c r="E36" i="2"/>
  <c r="H36" i="2" s="1"/>
  <c r="E35" i="2"/>
  <c r="H35" i="2" s="1"/>
  <c r="E33" i="2"/>
  <c r="H33" i="2" s="1"/>
  <c r="E34" i="2"/>
  <c r="H34" i="2" s="1"/>
  <c r="E30" i="2"/>
  <c r="H30" i="2" s="1"/>
  <c r="E31" i="2"/>
  <c r="H31" i="2" s="1"/>
  <c r="E32" i="2"/>
  <c r="H32" i="2" s="1"/>
  <c r="E29" i="2"/>
  <c r="H29" i="2" s="1"/>
  <c r="E28" i="2"/>
  <c r="H28" i="2" s="1"/>
  <c r="H26" i="2"/>
  <c r="E11" i="2"/>
  <c r="H11" i="2" s="1"/>
  <c r="E3" i="2"/>
  <c r="H3" i="2" s="1"/>
  <c r="E14" i="2"/>
  <c r="H14" i="2" s="1"/>
  <c r="E15" i="2"/>
  <c r="H15" i="2" s="1"/>
  <c r="E16" i="2"/>
  <c r="H16" i="2" s="1"/>
  <c r="E17" i="2"/>
  <c r="H17" i="2" s="1"/>
  <c r="E18" i="2"/>
  <c r="H18" i="2" s="1"/>
  <c r="E19" i="2"/>
  <c r="H19" i="2" s="1"/>
  <c r="H20" i="2"/>
  <c r="E21" i="2"/>
  <c r="H21" i="2" s="1"/>
  <c r="E22" i="2"/>
  <c r="H22" i="2" s="1"/>
  <c r="G18" i="1"/>
  <c r="E6" i="2"/>
  <c r="H6" i="2" s="1"/>
  <c r="E7" i="2"/>
  <c r="H7" i="2" s="1"/>
  <c r="E5" i="2"/>
  <c r="H5" i="2" s="1"/>
  <c r="E4" i="2"/>
  <c r="H4" i="2" s="1"/>
  <c r="E10" i="2"/>
  <c r="E12" i="2"/>
  <c r="E13" i="2"/>
  <c r="E2" i="2"/>
  <c r="H44" i="2" l="1"/>
  <c r="I26" i="1"/>
  <c r="J26" i="1" s="1"/>
  <c r="H56" i="2"/>
  <c r="H52" i="2"/>
  <c r="H24" i="2"/>
  <c r="I18" i="1"/>
  <c r="J18" i="1" s="1"/>
  <c r="H2" i="2"/>
  <c r="H13" i="2"/>
  <c r="H12" i="2"/>
  <c r="H10" i="2"/>
  <c r="H8" i="2"/>
  <c r="M18" i="1"/>
  <c r="N18" i="1" s="1"/>
  <c r="J27" i="1" l="1"/>
  <c r="J28" i="1" s="1"/>
  <c r="O18" i="1"/>
  <c r="P18" i="1" s="1"/>
  <c r="J29" i="1" l="1"/>
  <c r="C13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3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</futureMetadata>
  <valueMetadata count="13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</valueMetadata>
</metadata>
</file>

<file path=xl/sharedStrings.xml><?xml version="1.0" encoding="utf-8"?>
<sst xmlns="http://schemas.openxmlformats.org/spreadsheetml/2006/main" count="300" uniqueCount="182">
  <si>
    <t>TOTAL</t>
  </si>
  <si>
    <t>CONDICIONES DE PAGO:</t>
  </si>
  <si>
    <t>PRECIO UNITARIO</t>
  </si>
  <si>
    <t>ITEM</t>
  </si>
  <si>
    <t>CANT</t>
  </si>
  <si>
    <t>Cliente:</t>
  </si>
  <si>
    <r>
      <t xml:space="preserve">EN CASO DE REQUERIR FACTURA SE AGREGA </t>
    </r>
    <r>
      <rPr>
        <b/>
        <i/>
        <sz val="8.5"/>
        <rFont val="Roboto"/>
      </rPr>
      <t>IVA</t>
    </r>
  </si>
  <si>
    <t>Telefono:</t>
  </si>
  <si>
    <t>Ubicación:</t>
  </si>
  <si>
    <t>Fecha:</t>
  </si>
  <si>
    <t>OBSERVACIONES:</t>
  </si>
  <si>
    <t>DESCRIPCIÓN DEL                                              PRODUCTO / SERVICIO</t>
  </si>
  <si>
    <t>SUBTOTAL</t>
  </si>
  <si>
    <r>
      <t xml:space="preserve">Conmutador IP-PBX para hasta 500 usuarios y
75 llamadas simultaneas, 2FXO, 2FXS,
solución para PyMEs
SKU: </t>
    </r>
    <r>
      <rPr>
        <b/>
        <sz val="9"/>
        <color theme="1"/>
        <rFont val="Roboto"/>
      </rPr>
      <t>CYA-UCM6302A</t>
    </r>
  </si>
  <si>
    <r>
      <t xml:space="preserve">Teléfono IP GRANDSTREAM Grado Operador,
2 líneas SIP con 2 cuentas, PoE, codec Opus,
IPV4/IPV6 con gestión en la nube GDMS
SKU: </t>
    </r>
    <r>
      <rPr>
        <b/>
        <sz val="9"/>
        <color theme="1"/>
        <rFont val="Roboto"/>
      </rPr>
      <t>CYA-GRP2601P</t>
    </r>
  </si>
  <si>
    <r>
      <t xml:space="preserve"> Bobina SAXXON - Cable UTP Cat5e 100% Cobre
305 Metros / Bobinado REELEX / Color Gris / 
Uso Interior / 4 Pares / Soporta Pruebas
SKU:</t>
    </r>
    <r>
      <rPr>
        <b/>
        <sz val="9"/>
        <color theme="1"/>
        <rFont val="Roboto"/>
      </rPr>
      <t xml:space="preserve"> CYA-OUTPCAT5E</t>
    </r>
  </si>
  <si>
    <r>
      <t xml:space="preserve">Bote con 100 Piezas de Plugs Pass through
RJ45 Cat5e sin blindaje, chapado de oro a 30
micras para durabilidad extrema
SKU: </t>
    </r>
    <r>
      <rPr>
        <b/>
        <sz val="9"/>
        <color theme="1"/>
        <rFont val="Roboto"/>
      </rPr>
      <t>CYA-TC5-PASS</t>
    </r>
  </si>
  <si>
    <t>PRECIO                TOTAL</t>
  </si>
  <si>
    <t>IMAGEN          ILUSTRATIVA</t>
  </si>
  <si>
    <t>Precio Publico</t>
  </si>
  <si>
    <t>Costo Unitario</t>
  </si>
  <si>
    <t>IMAGEN ILUSTRATIVA</t>
  </si>
  <si>
    <t>DESCRIPCIÓN</t>
  </si>
  <si>
    <t>Margen de Utilidad</t>
  </si>
  <si>
    <t>Proveedor</t>
  </si>
  <si>
    <t>SYSCOM</t>
  </si>
  <si>
    <t>TVC</t>
  </si>
  <si>
    <t>CYA</t>
  </si>
  <si>
    <r>
      <t xml:space="preserve">Teléfono IP GRANDSTREAM Grado Operador,
2 líneas SIP con 2 cuentas, codec Opus,
IPV4/IPV6 con gestión en la nube GDMS
SKU: </t>
    </r>
    <r>
      <rPr>
        <b/>
        <sz val="9"/>
        <color theme="1"/>
        <rFont val="Roboto"/>
      </rPr>
      <t>CYA-GRP2601</t>
    </r>
  </si>
  <si>
    <r>
      <t xml:space="preserve">Switch PoE No Administrable de Escritorio /
5 puertos 10/100 Mbps / 4 puertos PoE af /
Presupuesto 41 W
SKU: </t>
    </r>
    <r>
      <rPr>
        <b/>
        <sz val="9"/>
        <color theme="1"/>
        <rFont val="Roboto"/>
      </rPr>
      <t>CYA-TLSF1005LP</t>
    </r>
  </si>
  <si>
    <r>
      <t xml:space="preserve">Switch de escritorio Gigabit /
5 puertos 10/100/1000Mbps, carcasa metálica
SKU: </t>
    </r>
    <r>
      <rPr>
        <b/>
        <sz val="9"/>
        <color theme="1"/>
        <rFont val="Roboto"/>
      </rPr>
      <t>CYA-LS105G</t>
    </r>
  </si>
  <si>
    <r>
      <t xml:space="preserve">Switch de escritorio Gigabit /
8 puertos 10/100/1000Mbps, carcasa metálica
SKU: </t>
    </r>
    <r>
      <rPr>
        <b/>
        <sz val="9"/>
        <color theme="1"/>
        <rFont val="Roboto"/>
      </rPr>
      <t>CYA-LS108G</t>
    </r>
  </si>
  <si>
    <t>Ganancia</t>
  </si>
  <si>
    <t>SE REQUIERE EL 60% PARA REALIZAR EL PROYECTO</t>
  </si>
  <si>
    <r>
      <t xml:space="preserve">Configuración Fundamental de Conmutador /
Rutas de Entrada y Salida para llamadas externas /
Configuración de 6 Teléfonos con Extensiones
SKU: </t>
    </r>
    <r>
      <rPr>
        <b/>
        <sz val="9"/>
        <color theme="1"/>
        <rFont val="Roboto"/>
      </rPr>
      <t>CYA-TELCONFIG</t>
    </r>
  </si>
  <si>
    <r>
      <t xml:space="preserve">Sensor para Ventana / Contacto Magnético
Inalámbrico Interior
SKU: </t>
    </r>
    <r>
      <rPr>
        <b/>
        <sz val="9"/>
        <color theme="1"/>
        <rFont val="Roboto"/>
      </rPr>
      <t>CYA-DHI-ARD323-W2</t>
    </r>
  </si>
  <si>
    <r>
      <t xml:space="preserve">Sensor para Puertas / Contacto Magnético
Inalámbrico Interior
SKU: </t>
    </r>
    <r>
      <rPr>
        <b/>
        <sz val="9"/>
        <color theme="1"/>
        <rFont val="Roboto"/>
      </rPr>
      <t>CYA-DHI-ARD323-W2</t>
    </r>
  </si>
  <si>
    <r>
      <t xml:space="preserve">Detector PIR Inalámbrico Interior /
Inmunidad de Mascotas/ Led Indicador/
3 Niveles de Sensibilidad
SKU: </t>
    </r>
    <r>
      <rPr>
        <b/>
        <sz val="9"/>
        <color theme="1"/>
        <rFont val="Roboto"/>
      </rPr>
      <t>CYA-DHI-ARD1233-W2</t>
    </r>
  </si>
  <si>
    <r>
      <t xml:space="preserve">Sirena Inalámbrica para Exterior con Estrobo /
Múltiples sonidos de Alarma/ IP65/
Alarma de Batería Baja
SKU: </t>
    </r>
    <r>
      <rPr>
        <b/>
        <sz val="9"/>
        <color theme="1"/>
        <rFont val="Roboto"/>
      </rPr>
      <t>CYA-DHI-ARA13-W2</t>
    </r>
  </si>
  <si>
    <r>
      <t xml:space="preserve">Panel de Alarma Inalámbrico con Wifi y Ethernet /
Soporta Hasta 150 Dispositivos /
Batería de Respaldo/ Zumbador Integrado
SKU: </t>
    </r>
    <r>
      <rPr>
        <b/>
        <sz val="9"/>
        <color theme="1"/>
        <rFont val="Roboto"/>
      </rPr>
      <t>CYA-DHI-ARC3000H-W2</t>
    </r>
  </si>
  <si>
    <r>
      <t xml:space="preserve">Teclado Inalámbrico Interior Touch
para Armado y Desarmado /
Soporta hasta 32 usuarios con Pin
SKU: </t>
    </r>
    <r>
      <rPr>
        <b/>
        <sz val="9"/>
        <color theme="1"/>
        <rFont val="Roboto"/>
      </rPr>
      <t>CYA-DHI-ARK30T-W2</t>
    </r>
  </si>
  <si>
    <r>
      <t xml:space="preserve">Cámara Domo 1080p /
Lente 2.8 mm / 103 Grados de Apertura /
Smart ir 20 Mts/ Uso Interior/ CVI/TVI
SKU: </t>
    </r>
    <r>
      <rPr>
        <b/>
        <sz val="9"/>
        <color theme="1"/>
        <rFont val="Roboto"/>
      </rPr>
      <t>CYA-DH-HAC-T1A21-28</t>
    </r>
  </si>
  <si>
    <r>
      <t xml:space="preserve">DVR de 8 canales 5MP Lite /
WizSense y H.265+. Soporta 8 canales + 4 IP,
o hasta 12 canales IP
SKU: </t>
    </r>
    <r>
      <rPr>
        <b/>
        <sz val="9"/>
        <color theme="1"/>
        <rFont val="Roboto"/>
      </rPr>
      <t>CYA-XVR1B08H-I</t>
    </r>
  </si>
  <si>
    <r>
      <t xml:space="preserve">Disco Duro de 1 TB
SKU: </t>
    </r>
    <r>
      <rPr>
        <b/>
        <sz val="9"/>
        <color theme="1"/>
        <rFont val="Roboto"/>
      </rPr>
      <t>CYA-HDDNPM-I</t>
    </r>
  </si>
  <si>
    <r>
      <t xml:space="preserve">Conmutador IP-PBX para hasta 1000 usuarios y
150 llamadas simultaneas, 4FXO, 4FXS,
solución para PyMEs
SKU: </t>
    </r>
    <r>
      <rPr>
        <b/>
        <sz val="9"/>
        <color theme="1"/>
        <rFont val="Roboto"/>
      </rPr>
      <t>CYA-UCM6304A</t>
    </r>
  </si>
  <si>
    <r>
      <t xml:space="preserve"> Bobina SAXXON - Cable UTP Cat5e 100% Cobre
100 Metros / Bobinado REELEX / Color Gris / 
Uso Interior / 4 Pares / Soporta Pruebas
SKU:</t>
    </r>
    <r>
      <rPr>
        <b/>
        <sz val="9"/>
        <color theme="1"/>
        <rFont val="Roboto"/>
      </rPr>
      <t xml:space="preserve"> CYA-OUTPCAT5ECOPEXT100</t>
    </r>
  </si>
  <si>
    <t>Cotización -</t>
  </si>
  <si>
    <t>Nota de Pago -</t>
  </si>
  <si>
    <r>
      <t xml:space="preserve">Servicio de Cableado UTP
desde SITE a Terminales de Uso / 
Cable UTP Cat5e 100% Cobre / Uso Interior
SKU: </t>
    </r>
    <r>
      <rPr>
        <b/>
        <sz val="9"/>
        <color theme="1"/>
        <rFont val="Roboto"/>
      </rPr>
      <t>CYA-INTER1-UTP</t>
    </r>
  </si>
  <si>
    <r>
      <t xml:space="preserve">Servicio de Cableado UTP
desde OFICINA 1 a OFICINA 2 / 
Cable UTP Cat5e 100% Cobre / Uso Exterior
SKU: </t>
    </r>
    <r>
      <rPr>
        <b/>
        <sz val="9"/>
        <color theme="1"/>
        <rFont val="Roboto"/>
      </rPr>
      <t>CYA-EXTER1-UTP</t>
    </r>
  </si>
  <si>
    <t>Cámaras</t>
  </si>
  <si>
    <t>Alarmas</t>
  </si>
  <si>
    <t>Cerco</t>
  </si>
  <si>
    <t>Telefonía</t>
  </si>
  <si>
    <t>Videportero</t>
  </si>
  <si>
    <t>Checador</t>
  </si>
  <si>
    <r>
      <t xml:space="preserve">Kit de Videoportero Analógico de Plastico /
IP a 4 Hilos con Función de Llamada a App / 
Monitor se Conecta a Internet por Cable o WiFi
SKU: </t>
    </r>
    <r>
      <rPr>
        <b/>
        <sz val="9"/>
        <color theme="1"/>
        <rFont val="Roboto"/>
      </rPr>
      <t>CYA-DS-KIS302-P</t>
    </r>
  </si>
  <si>
    <r>
      <t xml:space="preserve">Cerradura de Perno
para Montaje Superficial en Puertas
SKU: </t>
    </r>
    <r>
      <rPr>
        <b/>
        <sz val="9"/>
        <color theme="1"/>
        <rFont val="Roboto"/>
      </rPr>
      <t>CYA-PROEB500S</t>
    </r>
  </si>
  <si>
    <r>
      <t xml:space="preserve">Kit de videoportero analógico con pantalla 4.3"/
botones táctiles, y timbres personalizables / 
Incluye frente de calle de 1.3 MP
SKU: </t>
    </r>
    <r>
      <rPr>
        <b/>
        <sz val="9"/>
        <color theme="1"/>
        <rFont val="Roboto"/>
      </rPr>
      <t>CYA-DS-DHI-KTA04</t>
    </r>
  </si>
  <si>
    <r>
      <t xml:space="preserve">Kit deVideoportero WiFi con monitor de 7" /
6 entradas y 8 zonas de alarma / 
cámara 2MP con WDR real e IR, controla 2 puertas
SKU: </t>
    </r>
    <r>
      <rPr>
        <b/>
        <sz val="9"/>
        <color theme="1"/>
        <rFont val="Roboto"/>
      </rPr>
      <t>CYA-DHI-KTW01</t>
    </r>
  </si>
  <si>
    <r>
      <t xml:space="preserve">Cerradura Eléctrica / Incluye Llave / Exterior /
Derecha
SKU: </t>
    </r>
    <r>
      <rPr>
        <b/>
        <sz val="9"/>
        <color theme="1"/>
        <rFont val="Roboto"/>
      </rPr>
      <t>CYA-ACCESSRIM</t>
    </r>
  </si>
  <si>
    <r>
      <t xml:space="preserve">Chapa Magnética de 1200 lbs / 
Para uso en Exterior / IP68
SKU: </t>
    </r>
    <r>
      <rPr>
        <b/>
        <sz val="9"/>
        <color theme="1"/>
        <rFont val="Roboto"/>
      </rPr>
      <t>CYA-PROEB500S</t>
    </r>
  </si>
  <si>
    <r>
      <t xml:space="preserve">Fuente de Alimentación con Gabinete /
4 Salidas de 11 - 15 Vcc / 5 Amper / 
Voltaje de Entrada: 96 - 264 Vca 
SKU: </t>
    </r>
    <r>
      <rPr>
        <b/>
        <sz val="9"/>
        <color theme="1"/>
        <rFont val="Roboto"/>
      </rPr>
      <t>CYA-DPS12DC4P</t>
    </r>
  </si>
  <si>
    <r>
      <t xml:space="preserve">Fuente de Alimentación 1 Salida 11-15 Vcc 5 A /
Temporizador Integrado /
Con Capacidad de Batería de Respaldo 
SKU: </t>
    </r>
    <r>
      <rPr>
        <b/>
        <sz val="9"/>
        <color theme="1"/>
        <rFont val="Roboto"/>
      </rPr>
      <t>CYA-PL12DC5ABK</t>
    </r>
  </si>
  <si>
    <r>
      <t xml:space="preserve">Servicio de Instalación
Configuración y Aprovisionamiento de 
VideoPortero ANALOGICO
SKU: </t>
    </r>
    <r>
      <rPr>
        <b/>
        <sz val="9"/>
        <color theme="1"/>
        <rFont val="Roboto"/>
      </rPr>
      <t>CYA-EXTER1-VPANA</t>
    </r>
  </si>
  <si>
    <r>
      <t xml:space="preserve">UPS de 600VA/360W / 
Topología Línea Interactiva
Entrada y Salida 120 Vca / Clavija 5-15P
SKU: </t>
    </r>
    <r>
      <rPr>
        <b/>
        <sz val="9"/>
        <color theme="1"/>
        <rFont val="Roboto"/>
      </rPr>
      <t>CYA-EPU600L</t>
    </r>
  </si>
  <si>
    <t>DAHUA HAC-HFW1200CN-A - Cámara Bullet 1080p/ Micrófono Integrado/ Lente de 2.8mm/ 30 Mts de Ir/ IP67/ Policarbonato/ CVI/CVBS/AHD/TVI/ BLC/HLC</t>
  </si>
  <si>
    <t>DAHUA HAC-HFW1209CN-A-LED - Cámara Bullet Full Color 1080p/ Lente de 2.8 mm/ 106 Grados de Apertura/ Micrófono Integrado/ Luz Blanca de 20 Mts/ DWDR/ Starlight/ IP67/ Soporta CVI/AHD y CVBS</t>
  </si>
  <si>
    <t>DAHUA HAC-HFW1200D-036- Camara Bullet HDCVI 1080p/ Lente 3.6 mm/ 87.5 Grados de Apertura/ Smart IR 80 Mts/ IP67/ Metálica/ DWDR/ BLC/ HLC/ TVI AHD y CVBS</t>
  </si>
  <si>
    <t>DAHUA HAC-HFW1500CN-A - Camara Bullet de 5 Megapixeles/ Microfono Integrado/ Lente de 2.8mm/ 111 Grados de Apertura/ IR de 30 Mts/ Starlight/ IP67/ CVI/CVBS/AHD/TVI/</t>
  </si>
  <si>
    <t>DAHUA HAC-HDW1200TQ-A-Cámara domo Dahua de 2 MP con lente de 2.8 mm, ángulo de 102 grados, IR de 40 m, micrófono integrado</t>
  </si>
  <si>
    <t>DAHUA HAC-HDW1209TLQN-A-LED - Cámara Domo Full Color de 2 Megapixeles/ Lente de 2.8mm/ Angulo de 103 Grados/ Micrófono Integrado/ 20 Metros de Iluminación</t>
  </si>
  <si>
    <t>DAHUA HAC-HDBW1200EA - Cámara Domo de 2 Megapíxeles Antivandálica/ 1080p/ Lente 2.8 mm/ 115 Grados de Apertura/ IR de 40 Metros/ Super Adapt/ Protección IK10/ Uso Exterior IP67/</t>
  </si>
  <si>
    <t>DAHUA HAC-PT1239A-A-LED - Camara PT de 2 Megapixeles HDCVI/ Full Color/ Lente de 2.8 mm/ 106 Grados de Apertura/ Microfono Integrado/ 40 Metros de Iluminación LED/ Super Adapt</t>
  </si>
  <si>
    <t>DAHUA SD22204DB-GC - Cámara PTZ Mini Domo Antivandálica de 2 Megapíxeles/ analógica / 4X de Zoom Óptico/ IP66/ IK10/ Starlight/ HLC/ 30FPS/ 3DNR/</t>
  </si>
  <si>
    <t>DAHUA IPC-HFW1230DT-STW - Camara IP Bullet Wifi de 2 Megapixeles/ Lente de 2.8 mm/ 100 Grados de Apertura/ IR de 30 Metros/ H.265/ Microfono y Altavoz Integrados/ Ranura MicroSD/ IP67</t>
  </si>
  <si>
    <t>DAHUA SD2A200HB-GN-A-PV-S2 - Camara IP PT de 2 Megapixeles/ Full Color+Disuasion Activa/ Iluminador Dual Inteligente/ Lente fijo/ 30 Metros de Iluminación IR y Visible/ Audio 2 Vias</t>
  </si>
  <si>
    <t>DAHUA SD3A400-GN-A-PV - Camara IP PT de 4 Megapixeles Full Color/ Disuasión Activa/ Lente Fijo/ Luz Blanca de 30 Metros/ IR de 30 Metros/ H.265+/ Ranura MicroSD/ Audio Bidireccional con Altavoz</t>
  </si>
  <si>
    <t>DAHUA SD3A200-GN-A-PV - Cámara IP PT de 2 Megapíxeles Full Color/ Disuasión Activa/ Lente Fijo/ Luz Blanca de 30 Metros/ IR de 30 Metros/ H.265+/ Ranura MicroSD/ Audio Bidireccional con Altavoz</t>
  </si>
  <si>
    <t>DAHUA XVR1B08-I -DVR de 8 Canales 1080p Lite con tecnología WizSense y Cooper-I. Soporta H.265+, hasta 10 canales IP, y 4 canales con SMD Plus para detección avanzada</t>
  </si>
  <si>
    <t>DAHUA XVR1B04-I -DVR de 4 Canales 1080p Lite con tecnología WizSense y Cooper-I. Compatible con H.265+, admite hasta 5 canales IP y 4 canales con SMD Plus para detección avanzada</t>
  </si>
  <si>
    <t>DAHUA XVR1B16-I - DVR de 16 canales 1080p Lite con WizSense y Cooper-I. Compatible con H.265+, admite hasta 18 canales IP y 8 canales con SMD Plus. Búsqueda inteligente de personas</t>
  </si>
  <si>
    <t>DAHUA XVR1B08H-I - DVR de 8 canales 5MP Lite con WizSense y H.265+. Soporta 8 canales + 4 IP, o hasta 12 canales IP. Con SMD Plus y búsqueda inteligente de humanos y vehículos. </t>
  </si>
  <si>
    <t>DAHUA XVR5108HS-4KL-I3 - DVR 4K WizSense de 8 canales + 8 IP o hasta 16 IP. Incluye SMD Plus, Protección Perimetral y reconocimiento facial, codificación con IA, H.265+, y soporta CVI, AHD, TVI, CVBS</t>
  </si>
  <si>
    <r>
      <t xml:space="preserve">Batería 12 Vcc / 7 Ah / UL / Tecnología AGM-VRLA /
Para uso en equipo electrónico / Alarmas /
Control de acceso / Video Vigilancia 
SKU: </t>
    </r>
    <r>
      <rPr>
        <b/>
        <sz val="9"/>
        <color theme="1"/>
        <rFont val="Roboto"/>
      </rPr>
      <t>CYA-LK712</t>
    </r>
  </si>
  <si>
    <r>
      <t xml:space="preserve">Punto de acceso Wi-Fi 802.11 ac 1.27 Gbps / 
Wave-2, MU-MIMO 2x2:2
administración desde la nube gratuita
SKU: </t>
    </r>
    <r>
      <rPr>
        <b/>
        <sz val="9"/>
        <color theme="1"/>
        <rFont val="Roboto"/>
      </rPr>
      <t>CYA-GWN-7605</t>
    </r>
  </si>
  <si>
    <r>
      <t xml:space="preserve">Punto de Acceso Omada / 
Frecuencia 2.4 GHz N 300
Para Montaje en Techo-Pared
SKU: </t>
    </r>
    <r>
      <rPr>
        <b/>
        <sz val="9"/>
        <color theme="1"/>
        <rFont val="Roboto"/>
      </rPr>
      <t>CYA-EAP115</t>
    </r>
  </si>
  <si>
    <r>
      <t xml:space="preserve">Punto de Acceso Wi-Fi 802.11 Wave 2 / 
1.27 Gbps, Provee 3 puertos Gigabit /
configuración desde la nube gratuita
SKU: </t>
    </r>
    <r>
      <rPr>
        <b/>
        <sz val="9"/>
        <color theme="1"/>
        <rFont val="Roboto"/>
      </rPr>
      <t>CYA-GWN7603</t>
    </r>
  </si>
  <si>
    <r>
      <t xml:space="preserve">Inyector PoE Pasivo 48vcc Gigabit para APs / 
hasta 24W GWN7605, GWN7605LR, GWN7615,
GWN7630, GWN7630LR, GWN7660, GWN7660LR
SKU: </t>
    </r>
    <r>
      <rPr>
        <b/>
        <sz val="9"/>
        <color theme="1"/>
        <rFont val="Roboto"/>
      </rPr>
      <t>CYA-G0720-480-050</t>
    </r>
  </si>
  <si>
    <r>
      <t xml:space="preserve">Sirena Estrobo Cableada Hikvision / 
Ideal para cualquier Panel de Alarma /
Azul / 105 dB / Proteccón IP54
SKU: </t>
    </r>
    <r>
      <rPr>
        <b/>
        <sz val="9"/>
        <color theme="1"/>
        <rFont val="Roboto"/>
      </rPr>
      <t>CYA-DS-PS1-B</t>
    </r>
  </si>
  <si>
    <r>
      <t xml:space="preserve">Contacto Magnético para Puertas y Ventanas / 
Uso en Interior / ABS
SKU: </t>
    </r>
    <r>
      <rPr>
        <b/>
        <sz val="9"/>
        <color theme="1"/>
        <rFont val="Roboto"/>
      </rPr>
      <t>CYA-DS-PD1-MC-WS</t>
    </r>
  </si>
  <si>
    <r>
      <t xml:space="preserve">Contacto Magnético de Uso Rudo  / 
Uso en Cortinas o Puertas de Emergencia
de Metal o Madera / Interior
SKU: </t>
    </r>
    <r>
      <rPr>
        <b/>
        <sz val="9"/>
        <color theme="1"/>
        <rFont val="Roboto"/>
      </rPr>
      <t>CYA-DS-PD1-MC-WS</t>
    </r>
  </si>
  <si>
    <r>
      <t xml:space="preserve">Panel de Alarma AX HYBRID PRO / Wi-Fi / 
8 Zonas Cableadas Directas al Panel /
56 Zonas Inalámbricas o Cableadas 
SKU: </t>
    </r>
    <r>
      <rPr>
        <b/>
        <sz val="9"/>
        <color theme="1"/>
        <rFont val="Roboto"/>
      </rPr>
      <t>CYA-DS-PHA64-LP</t>
    </r>
  </si>
  <si>
    <r>
      <t xml:space="preserve">Teclado Compatible con el Panel Hybrid Pro  / 
 1 salida de alarma / Pantalla LCD /
 2 zonas cableadas
SKU: </t>
    </r>
    <r>
      <rPr>
        <b/>
        <sz val="9"/>
        <color theme="1"/>
        <rFont val="Roboto"/>
      </rPr>
      <t>CYA-G0720-480-054</t>
    </r>
  </si>
  <si>
    <r>
      <t xml:space="preserve">Sirena de 110dB / 15 W / 
Pequeña y Potente / Cableada
SKU: </t>
    </r>
    <r>
      <rPr>
        <b/>
        <sz val="9"/>
        <color theme="1"/>
        <rFont val="Roboto"/>
      </rPr>
      <t>CYA-SF-520A</t>
    </r>
  </si>
  <si>
    <r>
      <t xml:space="preserve">Gabinete diseñado para
Resguardo de Sirena de 15 Watt
SKU: </t>
    </r>
    <r>
      <rPr>
        <b/>
        <sz val="9"/>
        <color theme="1"/>
        <rFont val="Roboto"/>
      </rPr>
      <t>CYA-IMP15NV2</t>
    </r>
  </si>
  <si>
    <r>
      <t xml:space="preserve">Bateria de respaldo de 12 volts /
libre de mantenimiento y facil instalacion / 
4.5 AH/ Compatible DSC/ CCTV/ Acceso
SKU: </t>
    </r>
    <r>
      <rPr>
        <b/>
        <sz val="9"/>
        <color theme="1"/>
        <rFont val="Roboto"/>
      </rPr>
      <t>CYA-CBAT45AH</t>
    </r>
  </si>
  <si>
    <r>
      <t>METROS de Cable de alarma / 4 Conductores / CCA/ Calibre 22 AWG / Recomendable para control de acceso / Videoportero / Audio / Reforzado
SKU:</t>
    </r>
    <r>
      <rPr>
        <b/>
        <sz val="9"/>
        <color theme="1"/>
        <rFont val="Roboto"/>
      </rPr>
      <t xml:space="preserve"> CYA-EXTERA1-UTP</t>
    </r>
  </si>
  <si>
    <r>
      <t>Acrilico para pegado de cable
de alarma
SKU:</t>
    </r>
    <r>
      <rPr>
        <b/>
        <sz val="9"/>
        <color theme="1"/>
        <rFont val="Roboto"/>
      </rPr>
      <t xml:space="preserve"> CYA-ACRILIC-CAB</t>
    </r>
  </si>
  <si>
    <r>
      <t xml:space="preserve">WESTERN DIGITAL WD23PURZ - Disco duro de 2TB / Serie Purple para videovigilancia / Trabajo 24/7/ Interface: Sata 6 Gb/s/ Hasta 64 Cámaras
SKU: </t>
    </r>
    <r>
      <rPr>
        <b/>
        <sz val="9"/>
        <color theme="1"/>
        <rFont val="Roboto"/>
      </rPr>
      <t>CYA-WD23PURZ</t>
    </r>
  </si>
  <si>
    <r>
      <t xml:space="preserve">Caja de Registro para Camaras
Color Blanco
SKU: </t>
    </r>
    <r>
      <rPr>
        <b/>
        <sz val="9"/>
        <color theme="1"/>
        <rFont val="Roboto"/>
      </rPr>
      <t>CYA-DH-PFA12C</t>
    </r>
  </si>
  <si>
    <r>
      <t xml:space="preserve">Fuente de Poder Profesional 12 VCD /
10 Amperes / 18 Canales / 0.5 Amperes por Canal / 
 Protección contra Sobrecargas / Led Indicador
SKU: </t>
    </r>
    <r>
      <rPr>
        <b/>
        <sz val="9"/>
        <color theme="1"/>
        <rFont val="Roboto"/>
      </rPr>
      <t>CYA-DHI-KTW01</t>
    </r>
  </si>
  <si>
    <r>
      <t xml:space="preserve">Transceptores pasivos HDCVI /
Transmiten video 1080p  250m o 720p 400m/ 
Compatibles con AHD, TVI y CVBS
SKU: </t>
    </r>
    <r>
      <rPr>
        <b/>
        <sz val="9"/>
        <color theme="1"/>
        <rFont val="Roboto"/>
      </rPr>
      <t>CYA-DH-PFM800-E</t>
    </r>
  </si>
  <si>
    <r>
      <t xml:space="preserve">Conector de Corriente Directa
- Conector Macho
SKU: </t>
    </r>
    <r>
      <rPr>
        <b/>
        <sz val="9"/>
        <color theme="1"/>
        <rFont val="Roboto"/>
      </rPr>
      <t>CYA-DC-MALECON</t>
    </r>
  </si>
  <si>
    <r>
      <t xml:space="preserve">METROS de Cable UTP CCA, categoría 5E,
 color negro, para exterior, con 4 pares y doble forro
SKU: </t>
    </r>
    <r>
      <rPr>
        <b/>
        <sz val="9"/>
        <color theme="1"/>
        <rFont val="Roboto"/>
      </rPr>
      <t>CYA-OUTP5ECCAEXT</t>
    </r>
  </si>
  <si>
    <r>
      <t xml:space="preserve">Fuente de Poder de 12 Vcc 5 Amperes /
Ideal para Equipos de Alto Consumo / 
Para Usos Multiples: Sistemas de CCTV, Acceso
SKU: </t>
    </r>
    <r>
      <rPr>
        <b/>
        <sz val="9"/>
        <color theme="1"/>
        <rFont val="Roboto"/>
      </rPr>
      <t>CYA-PSU1205D</t>
    </r>
  </si>
  <si>
    <r>
      <t xml:space="preserve">Conector de Corriente Directa
- Conector Hembra
SKU: </t>
    </r>
    <r>
      <rPr>
        <b/>
        <sz val="9"/>
        <color theme="1"/>
        <rFont val="Roboto"/>
      </rPr>
      <t>CYA-DC-FEMALECON</t>
    </r>
  </si>
  <si>
    <r>
      <t xml:space="preserve">Servicio de Instalación de
Disco Duro y Regulador de Voltaje 
SKU: </t>
    </r>
    <r>
      <rPr>
        <b/>
        <sz val="9"/>
        <color theme="1"/>
        <rFont val="Roboto"/>
      </rPr>
      <t>CYA-DISCO-CAM</t>
    </r>
  </si>
  <si>
    <t>SAXXON PSU1220D18US - Fuente de Poder Profesional Regulada de 18 Canales/ Montaje en Rack/ Salida ajustable de 12 VDC a 13.8 VDC/ 20 Ampers/ Certificación UL/ Protección contra Descargas/</t>
  </si>
  <si>
    <t>GABINETE DE PARED ENSON ENS-RKGB6UD 6UR PUERTA FRONTAL DE CRISTAL TEMPLADO CON CERRADURA DE SEGURIDAD RANURAS DE VENTILACION EN LA PARTE SUPERIOR PARA 2 VENTILADORES DE 11 CM 600X450X368MM, REQUIERE ENSAMBLAJE</t>
  </si>
  <si>
    <t>Tecnosinergia</t>
  </si>
  <si>
    <t>NO BREAK UPS TIPO TORRE ENSON ENS-EA260 600VA/360W 6 CONTACTOS CON BATERIA DE RESPALDO LINEA INTERACTIVA LED INDICADOR DE ENCENDIDO VOLTAJE DE ENTRADA/SALIDA 120VAC</t>
  </si>
  <si>
    <t>COSTO                TOTAL</t>
  </si>
  <si>
    <t xml:space="preserve">No se incluye obra civil o instalación de ductos </t>
  </si>
  <si>
    <t>DAHUA HAC-B1A21-U-36 - Cámara Bullet de 2 Megapixeles/ 1080p/ Lente 3.6MM/ 80° de Apertura/ Visión Nocturna IR 30mts</t>
  </si>
  <si>
    <t>Fuente de Alimentación de 4 Salidas de 11 - 15 Vcc / 5 Amper / Voltaje de Entrada 110- 240 Vac / Fusible Termico PTC Integrado para Protección / Salida de Voltaje Inteligente hasta 3 Amper por Salida</t>
  </si>
  <si>
    <t>Fuente de Poder Profesional HEAVY DUTY @ 30 Amperes / 18 canales / Hasta 2.5 Amperes por Salida / Protección Contra Sobrecargas / Filtro de Ruido por Canal</t>
  </si>
  <si>
    <t>DAHUA HAC-HFW1209CN-A-LED-S3 - Cámara Bullet Full Color 1080p/ Llente de 2.8 mm/ 107.8° de Apertura/ Micrófono Integrado/ 30 Metros de Luz Visible/ DWDR/ Starlight/ IP67</t>
  </si>
  <si>
    <t>Regulador FORZA Capacidad de voltaje 900VA/450W. 8 tomas de corriente.</t>
  </si>
  <si>
    <t>Fuente de Poder Regulada de 5 Vcc 2 Amperes/ Para Usos Multiples/ Acceso, Asistencia, CCTV, Etc./</t>
  </si>
  <si>
    <t>DAHUA IPC-T1E20 -Camara IP Domo de 2 MP, lente de 2.8 mm y 99° de visión. Alcance IR de 30 m, protección IP67 y alimentación PoE. Funciones avanzadas: DWDR, 3D NR, HLC, BLC y compresión H.265+ Ideal para videovigilancia confiable</t>
  </si>
  <si>
    <t>DAHUA IPC-B1E20 - Camara IP Bullet de 2 MP, lente 2.8 mm, 99° de visión, IR 30 m, IP67 y PoE. Incluye DWDR, 3D NR, HLC, BLC y compresión H.265+ para videovigilancia eficiente.</t>
  </si>
  <si>
    <t>DAHUA SD3E405DB-GNY-A-PV1 - Camara IP PTZ de 4 MP TiOC de 5x de Zoom Optico/ Iluminación Dual Inteligente/ Disuasión Activa con Luz Roja y Azul/ IR de 50 Metros/ Micrófono y Altavoz Integrado/ Audio 2 Vías/ Ranura para MicroSD/ IP66/ PoE</t>
  </si>
  <si>
    <t>DAHUA NVR1108HS-8P-S3/H - NVR de 8 Megapixeles/ 4k/ 8 Canales IP/ 8 Puertos PoE/ Smart H.265+/ Rendimiento de 80 Mbps/ Salida de Video HDMI&amp;VGA/ 1 Bahía de Disco Duro de Hasta 8TB/ Soporta Cámaras con Protocolo Onvif &amp; RTSP/</t>
  </si>
  <si>
    <t>DAHUA SF1010LP - Switch PoE de 10 Puertos Fast Ethernet/ 8 Puertos PoE 10/100 / 65 Watts Totales / 2 Puertos Uplink RJ-45/ PoE watchdog/ Hasta 250 metros/ Switching 12 Gbps/ Protección Contra Descargas</t>
  </si>
  <si>
    <t>DAHUA PFB203W - Brazo de pared para camaras domo DAHUA / HDW2120 / 2220 / 2221RZ / HDW1000 / 1100R / HDW1120 / 1220 / 1320S / HDW2120</t>
  </si>
  <si>
    <t>DAHUA DH-IPC-T1E40 - Camara IP Domo de 4 Megapixeles/ Lente de 2.8 mm/ 93 Grados de Apertura/ H.265+/ WDR Real de 120 dB/ IR de 30 Metros/ IP67/ PoE/</t>
  </si>
  <si>
    <t>Cable HDMI de 1.8 Metros (High Speed) / Resolución 4K / Soporta Canal de Retorno de Audio (ARC)/ Soporta 3D / Blindado para Reducir Interferencia / Chapado en Oro / Alta Resistencia y Durabilidad.</t>
  </si>
  <si>
    <t>Par de conectores de corriente directa macho y hembra</t>
  </si>
  <si>
    <t>Disco Duro de 500 GB</t>
  </si>
  <si>
    <t>CT</t>
  </si>
  <si>
    <t>Fuente de poder regulada de 12 Vcc 4.1 Amperes/ Con Cable de 1.2 Metros/ Para Usos Multiples: Sistemas de CCTV, Acceso, ETC/ Certificación UL/</t>
  </si>
  <si>
    <t xml:space="preserve">IMOU Cruiser SC 3MP (IPC-K7FN-3H0WE) - Cámara IP PT de 3 Megapíxeles/ Wifi/ Full Color/Disuasión activa luces Rojo-Azul/ Audio 2 Vías/ 30 Metros Visión Nocturna/ Sirena de 110 dB/ Smart tracking/ Ranura para MicroSD/ IP66/ </t>
  </si>
  <si>
    <t>WESTERN WDD128G1P0C- Memoria de 128GB Micro SDXC/ Linea Purple/ Clase 10 U1/ Lectura 50MB/ Escritura 40MB/ Especializada para Videovigilancia</t>
  </si>
  <si>
    <t>Es necesario tener un contacto cerca de las cámaras</t>
  </si>
  <si>
    <t>PAR DE CONECTORES  RJ45</t>
  </si>
  <si>
    <t>Diferencia por cambio a DAHUA HAC-HFW1200CN-A - Cámara Bullet 1080p/ Micrófono Integrado/ Lente de 2.8mm/ 30 Mts de Ir/ IP67/ Policarbonato/ CVI/CVBS/AHD/TVI/ BLC/HLC/DWDR</t>
  </si>
  <si>
    <t>Servicio técnico de cambio de equipo de seguridad</t>
  </si>
  <si>
    <t>Servicio técnico de instalación y configuración de equipo DVR</t>
  </si>
  <si>
    <t xml:space="preserve">Garantía aplicable en equipo DAHUA XVR1B08-I </t>
  </si>
  <si>
    <t>Soporte de Techo para Pantalla BROBOTIX 963845, 50 kg, 32 pulgadas, 72 Pulgadas, Pantallas</t>
  </si>
  <si>
    <t>ML</t>
  </si>
  <si>
    <t xml:space="preserve">Servicio de instalación de pantalla de 50 pulgadas, solo mano de obra, no incluye material de ningun tipo </t>
  </si>
  <si>
    <t xml:space="preserve">CONTACTO DÚPLEX CON PLACA DE PLÁSTICO BLANCO/ 10 metros de cable 100% cobre para el nodo de red </t>
  </si>
  <si>
    <t>DAHUA XVR5116H-4KL-I3 - DVR de 16 Canales 4k/ 8 Megapixeles/ WizSense/ IA/ H.265+/ 16 Canales + 16 IP/ Hasta 32 Ch IP/ 2 Canales de Reconocimiento Facial/ SDM Plus/ Codificación con IA/ 1 Bahía de Disco Duro/ Funciones IoT &amp; POS/</t>
  </si>
  <si>
    <t xml:space="preserve">DAHUA DH-HAC-PT1509AN-A-LED-0280B-S2 - Cámara PT de 5 Megapíxeles Full Color HDCVI, lente de 2.8 mm, visión nocturna de 40 m con LEDs, micrófono integrado y un amplio ángulo de 106°, con IP66 y Super Adapt. </t>
  </si>
  <si>
    <t>Metros de Cable UTP Cat5e/ CCA/ Color Blanco/ Uso Interior/ Cert ISO9001/ UL 444/ RoSH/ ANSI/ TIA/ EI-568B</t>
  </si>
  <si>
    <t>Fuente de Alimentación de 12 Vcc @ 5A / 4 Cámaras / FILTRO DE RUIDO ESPECIAL PARA CAMARAS 4K / Fusible Reseteable Inter Construido PTC / Protección Contra Sobre-Tensiones y Contra Cortocircuito / Recomendado para cámaras 4K.</t>
  </si>
  <si>
    <t>Mantenimiento</t>
  </si>
  <si>
    <t>Servicio técnico de cableado cat5 e negro de uso rudo con doble forro</t>
  </si>
  <si>
    <t xml:space="preserve">
DAHUA HAC-B1A51-U-28 - Cámara Bullet de 5 Megapixeles/ Lente 2.8 mm/ 106 Grados de Apertura/ IR de 30 Mts/ IP67/ Soporta: CVI/CVBS/AHD/TVI/</t>
  </si>
  <si>
    <t>1 AÑO DE GARANTÍA POR DEFECTOS DE FABRICA</t>
  </si>
  <si>
    <t>SAXXON PSU1204EPAQ2 - Paquete de Fuente de Poder Regulada de 12 Vcc 4.1 Amperes + Divisor para 4 Camaras/ Color Negro/ Para Usos Multiples: Sistemas de CCTV, Acceso, ETC/ Certificacion UL/</t>
  </si>
  <si>
    <t xml:space="preserve">Equipos </t>
  </si>
  <si>
    <t>DAHUA HAC-HFW1801TN-A - Cámara Bullet 4K lente de 2.8 mm, WDR real, IR de 30 m, soporta CVI/CVBS/AHD/TVI, carcasa metálica, IP67 resistente al clima.</t>
  </si>
  <si>
    <t>DAHUA XVR5104HS-4KL-I3 - DVR 4k de 4 Canales y 4 IP o hasta 8 IP. Equipado con WizSense, codificación H.265+, un canal para reconocimiento facial, protección perimetral y SDM Plus. Bahía SATA para HDD de hasta 10TB. Compatible con IoT y POS</t>
  </si>
  <si>
    <t xml:space="preserve">DAHUA XVR5116H-4KL-I3 - DVR de 16 Canales 4k/ 8 Megapixeles/ WizSense/ IA/ H.265+/ 16 Canales + 16 IP/ Hasta 32 Ch IP/ 2 Canales de Reconocimiento Facial/ SDM Plus/ Codificación con IA/ 1 Bahía de Disco Duro/ Funciones IoT &amp; POS/ </t>
  </si>
  <si>
    <t>Fuente de Poder Profesional HEAVY DUTY @ 30 Amperes / 18 canales / Hasta 2.5 Amperes por Salida / Protección Contra Sobrecargas / Filtro de Ruido por Canal / Aprobaciones: IEC/EN/UL/CSA, 60950 GB4943</t>
  </si>
  <si>
    <t>Disco duro de 2 TB</t>
  </si>
  <si>
    <r>
      <t xml:space="preserve">BOBINA de Cable UTP CCA, 305 metros, categoría 5E,color negro, para exterior, con 4 pares y doble forro
SKU: </t>
    </r>
    <r>
      <rPr>
        <b/>
        <sz val="9"/>
        <color theme="1"/>
        <rFont val="Roboto"/>
      </rPr>
      <t>CYA-OUTP5ECCAEXT</t>
    </r>
  </si>
  <si>
    <t>DAHUA HAC-HFW1801T - Camara Bullet 4k Metalica/ 8 Megapixeles/ Lente de 2.8 mm/ 106 Grados de Apertura/ IR de 30 Metros/ WDR Real/ Metalica/ Soporta: CVI/TVI/AHD/CVBS/</t>
  </si>
  <si>
    <t>DAHUA NVR1108HS-W-S2-CE - NVR WiFi de 4 Megapixeles/ 8 Canales IP/ H.265/ Salidas HDMI &amp;VGA/ 1 Bahía de Disco Duro/ 1 E&amp;S de Audio/ Onvif/</t>
  </si>
  <si>
    <t xml:space="preserve">
SAXXON OUTP6COP305NE - Bobina de cable UTP Cat6 100% cobre, 305 metros, exterior, con cubierta LDPE, 4 pares, cumple con ISO/IEC 11801 Ed2, EIA/TIA568B y UL. Ideal para redes y video</t>
  </si>
  <si>
    <t>Mérida/ Yucatán</t>
  </si>
  <si>
    <t>WESTERN WD11PURZ - Disco Duro de 1TB Purple/ Especial Para Videovigilancia/ Trabajo 24/7/ Interface: Sata 6 Gb/ Hasta 8 Bahías de Discos Duros</t>
  </si>
  <si>
    <t>Dahua IPC-WPT1539DD-SW-5E2-PV - Cámara IP PT Wifi Dual de 10 MP, 2 Lentes de 5 MP cada uno (Fijo y PT), Iluminador Dual Inteligente/ IR de 50m, Microfono y Altavoz Integrados, IA, Autotracking, Disuación activa, Ranura MicroSD, IP66</t>
  </si>
  <si>
    <t>METROS de Cable UTP CCA, categoría 5E,
 color negro, para exterior, con 4 pares y doble forro
SKU: CYA-OUTP5ECCAEXT</t>
  </si>
  <si>
    <t>Memoria Micro SD de 128 GB</t>
  </si>
  <si>
    <r>
      <t xml:space="preserve">Servicio de Instalación y
Configuración de Camaras IP
SKU: </t>
    </r>
    <r>
      <rPr>
        <b/>
        <sz val="9"/>
        <color theme="1"/>
        <rFont val="Roboto"/>
      </rPr>
      <t>CYA-EXTER1-CAM</t>
    </r>
  </si>
  <si>
    <t>DAHUA DHI-KTH01 - Kit de Videopotero Hibrido/ Frente de Calle Analogico con Camara de 1.3 MP/ Monitor Touch de 7 Pulgadas WiFi/ 4 Hilos al Frente de Calle/ 6&amp;1 E&amp;S de Alarma/ Soporta Camaras IP/ Compattible App DMSS/ Apertura remota puerta /</t>
  </si>
  <si>
    <t>DAHUA KTP03-V2 - Kit de Videportero IP/ Monitor de 7 Pulgadas. Frente de Calle y Switch PoE/ 6&amp;1 E&amp;S de Alarma/ Frente de Calle IP65/ IR/ Apertura Remota / Switch de 4 Puertos PoE 10/100/ 2 Puertos Uplink/ Controla 1 Puerta/</t>
  </si>
  <si>
    <r>
      <t xml:space="preserve">Servicio de Instalación
Configuración de 
VideoPortero IP
SKU: </t>
    </r>
    <r>
      <rPr>
        <b/>
        <sz val="9"/>
        <color theme="1"/>
        <rFont val="Roboto"/>
      </rPr>
      <t>CYA-EXTER1-VPIP</t>
    </r>
  </si>
  <si>
    <t>DAHUA VTH2621G-P - Monitor IP táctil de 7" en negro, Serie Lite, ideal para interiores. Soporta PoE estándar, hasta 4 cámaras de entrada y 4 monitores adicionales. Incluye modo No Molestar, 6 entradas/salidas de alarma, y compresión H.265.</t>
  </si>
  <si>
    <t>Switch PoE No Administrable de Escritorio / 5 puertos 10/100 Mbps / 4 puertos PoE af / Presupuesto 41 W / Modo extensor PoE hasta 250 metros / Calidad video prioritaria</t>
  </si>
  <si>
    <t>Caja de Registro para Camaras
Color Blanco
SKU: CYA-DH-PFA12C</t>
  </si>
  <si>
    <t>Transceptores pasivos HDCVI /
Transmiten video 1080p  250m o 720p 400m/ 
Compatibles con AHD, TVI y CVBS
SKU: CYA-DH-PFM800-E</t>
  </si>
  <si>
    <r>
      <t>Servicio de Instalación y Configuración 
de Cámaras 
SKU:</t>
    </r>
    <r>
      <rPr>
        <b/>
        <sz val="9"/>
        <color theme="1"/>
        <rFont val="Roboto"/>
      </rPr>
      <t xml:space="preserve"> CYA-EXTERA1-UTP</t>
    </r>
  </si>
  <si>
    <t>Servicio de Instalación y Configuración 
de Cámaras 
SKU: CYA-EXTERA1-UTP</t>
  </si>
  <si>
    <t>Black Diamond</t>
  </si>
  <si>
    <t xml:space="preserve"> 999 134 3979</t>
  </si>
  <si>
    <t>DESCUENTO 15%</t>
  </si>
  <si>
    <t>Disco Duro de 1 TB
SKU: CYA-HDDNPM-I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</si>
</sst>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$&quot;* #,##0.00_-;\-&quot;$&quot;* #,##0.00_-;_-&quot;$&quot;* &quot;-&quot;??_-;_-@_-"/>
    <numFmt numFmtId="164" formatCode="&quot;$&quot;#,##0.00"/>
  </numFmts>
  <fonts count="23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Segoe UI Historic"/>
      <family val="2"/>
    </font>
    <font>
      <sz val="10"/>
      <name val="Segoe UI Historic"/>
      <family val="2"/>
    </font>
    <font>
      <sz val="10"/>
      <name val="Roboto Medium"/>
    </font>
    <font>
      <sz val="9"/>
      <color theme="1"/>
      <name val="Roboto"/>
    </font>
    <font>
      <b/>
      <sz val="9"/>
      <color theme="1"/>
      <name val="Roboto"/>
    </font>
    <font>
      <i/>
      <sz val="8.5"/>
      <color theme="1"/>
      <name val="Roboto"/>
    </font>
    <font>
      <b/>
      <sz val="8.5"/>
      <name val="Roboto"/>
    </font>
    <font>
      <i/>
      <sz val="8.5"/>
      <name val="Roboto"/>
    </font>
    <font>
      <sz val="8.5"/>
      <name val="Roboto Medium"/>
    </font>
    <font>
      <b/>
      <i/>
      <sz val="8.5"/>
      <name val="Roboto"/>
    </font>
    <font>
      <sz val="8"/>
      <name val="Calibri"/>
      <family val="2"/>
      <scheme val="minor"/>
    </font>
    <font>
      <sz val="9"/>
      <color rgb="FF022033"/>
      <name val="Roboto Medium"/>
    </font>
    <font>
      <b/>
      <sz val="9"/>
      <color rgb="FF022033"/>
      <name val="Roboto Medium"/>
    </font>
    <font>
      <sz val="9.5"/>
      <color theme="0"/>
      <name val="Roboto Medium"/>
    </font>
    <font>
      <b/>
      <sz val="9"/>
      <name val="Roboto"/>
    </font>
    <font>
      <b/>
      <i/>
      <sz val="14"/>
      <color theme="1"/>
      <name val="Mon"/>
    </font>
    <font>
      <b/>
      <i/>
      <sz val="9"/>
      <color rgb="FFFF0000"/>
      <name val="Roboto"/>
    </font>
    <font>
      <sz val="9"/>
      <color theme="0"/>
      <name val="Segoe UI Semibold"/>
      <family val="2"/>
    </font>
    <font>
      <sz val="10"/>
      <color theme="0"/>
      <name val="Segoe UI Semibold"/>
      <family val="2"/>
    </font>
    <font>
      <sz val="21"/>
      <color rgb="FF232323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022033"/>
        <bgColor indexed="64"/>
      </patternFill>
    </fill>
    <fill>
      <patternFill patternType="solid">
        <fgColor rgb="FFF38524"/>
        <bgColor indexed="64"/>
      </patternFill>
    </fill>
    <fill>
      <patternFill patternType="solid">
        <fgColor rgb="FF97A4D5"/>
        <bgColor indexed="64"/>
      </patternFill>
    </fill>
    <fill>
      <patternFill patternType="solid">
        <fgColor theme="3" tint="0.59999389629810485"/>
        <bgColor indexed="64"/>
      </patternFill>
    </fill>
  </fills>
  <borders count="8">
    <border>
      <left/>
      <right/>
      <top/>
      <bottom/>
      <diagonal/>
    </border>
    <border>
      <left/>
      <right/>
      <top style="dashed">
        <color indexed="64"/>
      </top>
      <bottom style="dashed">
        <color indexed="64"/>
      </bottom>
      <diagonal/>
    </border>
    <border>
      <left/>
      <right/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65">
    <xf numFmtId="0" fontId="0" fillId="0" borderId="0" xfId="0"/>
    <xf numFmtId="44" fontId="0" fillId="0" borderId="0" xfId="0" applyNumberFormat="1"/>
    <xf numFmtId="0" fontId="1" fillId="0" borderId="0" xfId="0" applyFont="1"/>
    <xf numFmtId="0" fontId="3" fillId="0" borderId="0" xfId="0" applyFont="1"/>
    <xf numFmtId="0" fontId="4" fillId="0" borderId="0" xfId="0" applyFont="1"/>
    <xf numFmtId="0" fontId="7" fillId="0" borderId="0" xfId="0" applyFont="1" applyAlignment="1">
      <alignment horizontal="right"/>
    </xf>
    <xf numFmtId="0" fontId="6" fillId="0" borderId="3" xfId="0" applyFont="1" applyBorder="1" applyAlignment="1">
      <alignment horizontal="center" vertical="center"/>
    </xf>
    <xf numFmtId="3" fontId="6" fillId="0" borderId="3" xfId="0" applyNumberFormat="1" applyFont="1" applyBorder="1" applyAlignment="1">
      <alignment horizontal="center" vertical="center"/>
    </xf>
    <xf numFmtId="164" fontId="6" fillId="0" borderId="3" xfId="0" applyNumberFormat="1" applyFont="1" applyBorder="1" applyAlignment="1">
      <alignment horizontal="center" vertical="center"/>
    </xf>
    <xf numFmtId="14" fontId="6" fillId="0" borderId="0" xfId="0" applyNumberFormat="1" applyFont="1" applyAlignment="1">
      <alignment horizontal="center"/>
    </xf>
    <xf numFmtId="164" fontId="7" fillId="0" borderId="3" xfId="0" applyNumberFormat="1" applyFont="1" applyBorder="1" applyAlignment="1">
      <alignment horizontal="center" vertical="center"/>
    </xf>
    <xf numFmtId="164" fontId="6" fillId="0" borderId="3" xfId="1" applyNumberFormat="1" applyFont="1" applyBorder="1" applyAlignment="1">
      <alignment horizontal="center" vertical="center"/>
    </xf>
    <xf numFmtId="0" fontId="5" fillId="0" borderId="0" xfId="0" applyFont="1"/>
    <xf numFmtId="0" fontId="9" fillId="0" borderId="0" xfId="0" applyFont="1" applyAlignment="1">
      <alignment horizontal="right"/>
    </xf>
    <xf numFmtId="0" fontId="5" fillId="0" borderId="0" xfId="0" applyFont="1" applyAlignment="1">
      <alignment horizontal="left"/>
    </xf>
    <xf numFmtId="0" fontId="11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1" fontId="15" fillId="4" borderId="3" xfId="0" applyNumberFormat="1" applyFont="1" applyFill="1" applyBorder="1" applyAlignment="1">
      <alignment horizontal="center" vertical="center"/>
    </xf>
    <xf numFmtId="164" fontId="6" fillId="0" borderId="0" xfId="0" applyNumberFormat="1" applyFont="1" applyAlignment="1">
      <alignment horizontal="center" vertical="center"/>
    </xf>
    <xf numFmtId="164" fontId="7" fillId="0" borderId="0" xfId="0" applyNumberFormat="1" applyFont="1" applyAlignment="1">
      <alignment horizontal="center" vertical="center"/>
    </xf>
    <xf numFmtId="164" fontId="6" fillId="0" borderId="7" xfId="0" applyNumberFormat="1" applyFont="1" applyBorder="1" applyAlignment="1">
      <alignment horizontal="center" vertical="center"/>
    </xf>
    <xf numFmtId="0" fontId="16" fillId="2" borderId="3" xfId="0" applyFont="1" applyFill="1" applyBorder="1" applyAlignment="1">
      <alignment horizontal="center" vertical="center" wrapText="1"/>
    </xf>
    <xf numFmtId="0" fontId="16" fillId="2" borderId="4" xfId="0" applyFont="1" applyFill="1" applyBorder="1" applyAlignment="1">
      <alignment horizontal="center" vertical="center" wrapText="1"/>
    </xf>
    <xf numFmtId="0" fontId="15" fillId="0" borderId="0" xfId="0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10" fontId="6" fillId="0" borderId="3" xfId="1" applyNumberFormat="1" applyFont="1" applyBorder="1" applyAlignment="1">
      <alignment horizontal="center" vertical="center"/>
    </xf>
    <xf numFmtId="1" fontId="15" fillId="0" borderId="3" xfId="0" applyNumberFormat="1" applyFont="1" applyBorder="1" applyAlignment="1">
      <alignment horizontal="center" vertical="center"/>
    </xf>
    <xf numFmtId="0" fontId="6" fillId="5" borderId="4" xfId="0" applyFont="1" applyFill="1" applyBorder="1" applyAlignment="1">
      <alignment horizontal="center" vertical="center" wrapText="1"/>
    </xf>
    <xf numFmtId="0" fontId="6" fillId="5" borderId="3" xfId="0" applyFont="1" applyFill="1" applyBorder="1" applyAlignment="1">
      <alignment horizontal="center" vertical="center"/>
    </xf>
    <xf numFmtId="164" fontId="17" fillId="5" borderId="3" xfId="0" applyNumberFormat="1" applyFont="1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6" fillId="5" borderId="3" xfId="0" applyFont="1" applyFill="1" applyBorder="1" applyAlignment="1">
      <alignment horizontal="center" vertical="center" wrapText="1"/>
    </xf>
    <xf numFmtId="0" fontId="10" fillId="0" borderId="0" xfId="0" applyFont="1" applyAlignment="1">
      <alignment vertical="center"/>
    </xf>
    <xf numFmtId="1" fontId="15" fillId="0" borderId="0" xfId="0" applyNumberFormat="1" applyFont="1" applyAlignment="1">
      <alignment horizontal="center" vertical="center"/>
    </xf>
    <xf numFmtId="0" fontId="6" fillId="5" borderId="0" xfId="0" applyFont="1" applyFill="1" applyAlignment="1">
      <alignment horizontal="center" vertical="center" wrapText="1"/>
    </xf>
    <xf numFmtId="0" fontId="0" fillId="5" borderId="0" xfId="0" applyFill="1" applyAlignment="1">
      <alignment horizontal="center" vertical="center"/>
    </xf>
    <xf numFmtId="164" fontId="17" fillId="5" borderId="0" xfId="0" applyNumberFormat="1" applyFont="1" applyFill="1" applyAlignment="1">
      <alignment horizontal="center" vertical="center"/>
    </xf>
    <xf numFmtId="10" fontId="6" fillId="0" borderId="0" xfId="1" applyNumberFormat="1" applyFont="1" applyBorder="1" applyAlignment="1">
      <alignment horizontal="center" vertical="center"/>
    </xf>
    <xf numFmtId="164" fontId="6" fillId="0" borderId="0" xfId="1" applyNumberFormat="1" applyFont="1" applyBorder="1" applyAlignment="1">
      <alignment horizontal="center" vertical="center"/>
    </xf>
    <xf numFmtId="0" fontId="20" fillId="3" borderId="0" xfId="0" applyFont="1" applyFill="1" applyAlignment="1">
      <alignment horizontal="right"/>
    </xf>
    <xf numFmtId="0" fontId="8" fillId="0" borderId="0" xfId="0" applyFont="1"/>
    <xf numFmtId="0" fontId="21" fillId="3" borderId="0" xfId="0" applyFont="1" applyFill="1"/>
    <xf numFmtId="0" fontId="22" fillId="0" borderId="0" xfId="0" applyFont="1" applyAlignment="1">
      <alignment horizontal="left" vertical="center" wrapText="1"/>
    </xf>
    <xf numFmtId="0" fontId="6" fillId="5" borderId="4" xfId="0" applyFont="1" applyFill="1" applyBorder="1" applyAlignment="1">
      <alignment horizontal="center" vertical="top" wrapText="1"/>
    </xf>
    <xf numFmtId="0" fontId="10" fillId="0" borderId="0" xfId="0" applyFont="1" applyAlignment="1">
      <alignment horizontal="left"/>
    </xf>
    <xf numFmtId="0" fontId="6" fillId="0" borderId="4" xfId="0" applyFont="1" applyBorder="1" applyAlignment="1">
      <alignment horizontal="center" vertical="top" wrapText="1"/>
    </xf>
    <xf numFmtId="0" fontId="6" fillId="0" borderId="5" xfId="0" applyFont="1" applyBorder="1" applyAlignment="1">
      <alignment horizontal="center" vertical="top"/>
    </xf>
    <xf numFmtId="0" fontId="6" fillId="0" borderId="6" xfId="0" applyFont="1" applyBorder="1" applyAlignment="1">
      <alignment horizontal="center" vertical="top"/>
    </xf>
    <xf numFmtId="0" fontId="16" fillId="2" borderId="4" xfId="0" applyFont="1" applyFill="1" applyBorder="1" applyAlignment="1">
      <alignment horizontal="center" vertical="center" wrapText="1"/>
    </xf>
    <xf numFmtId="0" fontId="16" fillId="2" borderId="5" xfId="0" applyFont="1" applyFill="1" applyBorder="1" applyAlignment="1">
      <alignment horizontal="center" vertical="center" wrapText="1"/>
    </xf>
    <xf numFmtId="0" fontId="16" fillId="2" borderId="6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right"/>
    </xf>
    <xf numFmtId="0" fontId="5" fillId="0" borderId="0" xfId="0" applyFont="1" applyAlignment="1">
      <alignment horizontal="center"/>
    </xf>
    <xf numFmtId="0" fontId="19" fillId="0" borderId="0" xfId="0" applyFont="1" applyAlignment="1">
      <alignment horizontal="center"/>
    </xf>
    <xf numFmtId="0" fontId="6" fillId="0" borderId="4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8" fillId="0" borderId="0" xfId="0" applyFont="1" applyAlignment="1">
      <alignment horizontal="right"/>
    </xf>
    <xf numFmtId="0" fontId="6" fillId="0" borderId="2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0" fontId="7" fillId="0" borderId="0" xfId="0" applyFont="1" applyAlignment="1">
      <alignment horizontal="right"/>
    </xf>
    <xf numFmtId="0" fontId="18" fillId="0" borderId="0" xfId="0" applyFont="1" applyAlignment="1">
      <alignment horizontal="center" vertical="center"/>
    </xf>
  </cellXfs>
  <cellStyles count="2">
    <cellStyle name="Normal" xfId="0" builtinId="0"/>
    <cellStyle name="Porcentaje" xfId="1" builtinId="5"/>
  </cellStyles>
  <dxfs count="0"/>
  <tableStyles count="0" defaultTableStyle="TableStyleMedium2" defaultPivotStyle="PivotStyleLight16"/>
  <colors>
    <mruColors>
      <color rgb="FFF38524"/>
      <color rgb="FF97A4D5"/>
      <color rgb="FF022033"/>
      <color rgb="FF2E3192"/>
      <color rgb="FF4E65B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5" Type="http://schemas.openxmlformats.org/officeDocument/2006/relationships/image" Target="../media/image128.png"/><Relationship Id="rId4" Type="http://schemas.openxmlformats.org/officeDocument/2006/relationships/image" Target="../media/image127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130.png"/><Relationship Id="rId1" Type="http://schemas.openxmlformats.org/officeDocument/2006/relationships/image" Target="../media/image1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266104</xdr:colOff>
      <xdr:row>0</xdr:row>
      <xdr:rowOff>0</xdr:rowOff>
    </xdr:from>
    <xdr:to>
      <xdr:col>3</xdr:col>
      <xdr:colOff>571144</xdr:colOff>
      <xdr:row>8</xdr:row>
      <xdr:rowOff>83820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B271F0-7BA8-3F94-3330-D7A9467CFC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838" t="11313" r="6369" b="27678"/>
        <a:stretch/>
      </xdr:blipFill>
      <xdr:spPr>
        <a:xfrm>
          <a:off x="266104" y="0"/>
          <a:ext cx="1686165" cy="1607820"/>
        </a:xfrm>
        <a:prstGeom prst="rect">
          <a:avLst/>
        </a:prstGeom>
      </xdr:spPr>
    </xdr:pic>
    <xdr:clientData/>
  </xdr:twoCellAnchor>
  <xdr:twoCellAnchor editAs="oneCell">
    <xdr:from>
      <xdr:col>9</xdr:col>
      <xdr:colOff>105102</xdr:colOff>
      <xdr:row>11</xdr:row>
      <xdr:rowOff>62135</xdr:rowOff>
    </xdr:from>
    <xdr:to>
      <xdr:col>10</xdr:col>
      <xdr:colOff>3458</xdr:colOff>
      <xdr:row>12</xdr:row>
      <xdr:rowOff>117120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B77F856-6BA5-5303-1289-B8A21ACCD0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21" t="5757" r="7480" b="3927"/>
        <a:stretch/>
      </xdr:blipFill>
      <xdr:spPr>
        <a:xfrm>
          <a:off x="6442840" y="2185225"/>
          <a:ext cx="822281" cy="254681"/>
        </a:xfrm>
        <a:prstGeom prst="rect">
          <a:avLst/>
        </a:prstGeom>
      </xdr:spPr>
    </xdr:pic>
    <xdr:clientData/>
  </xdr:twoCellAnchor>
  <xdr:twoCellAnchor editAs="oneCell">
    <xdr:from>
      <xdr:col>8</xdr:col>
      <xdr:colOff>220717</xdr:colOff>
      <xdr:row>11</xdr:row>
      <xdr:rowOff>10511</xdr:rowOff>
    </xdr:from>
    <xdr:to>
      <xdr:col>8</xdr:col>
      <xdr:colOff>903890</xdr:colOff>
      <xdr:row>12</xdr:row>
      <xdr:rowOff>68522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F06465-4B73-4B7A-6C44-4C2CBFF54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5227" y="2133601"/>
          <a:ext cx="683173" cy="257707"/>
        </a:xfrm>
        <a:prstGeom prst="rect">
          <a:avLst/>
        </a:prstGeom>
      </xdr:spPr>
    </xdr:pic>
    <xdr:clientData/>
  </xdr:twoCellAnchor>
  <xdr:twoCellAnchor editAs="oneCell">
    <xdr:from>
      <xdr:col>6</xdr:col>
      <xdr:colOff>876300</xdr:colOff>
      <xdr:row>11</xdr:row>
      <xdr:rowOff>1524</xdr:rowOff>
    </xdr:from>
    <xdr:to>
      <xdr:col>8</xdr:col>
      <xdr:colOff>5080</xdr:colOff>
      <xdr:row>12</xdr:row>
      <xdr:rowOff>132588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E6EB78B-3477-4043-447E-41527AF95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1480" y="2127504"/>
          <a:ext cx="1097280" cy="329184"/>
        </a:xfrm>
        <a:prstGeom prst="rect">
          <a:avLst/>
        </a:prstGeom>
      </xdr:spPr>
    </xdr:pic>
    <xdr:clientData/>
  </xdr:twoCellAnchor>
  <xdr:twoCellAnchor editAs="oneCell">
    <xdr:from>
      <xdr:col>18</xdr:col>
      <xdr:colOff>409575</xdr:colOff>
      <xdr:row>19</xdr:row>
      <xdr:rowOff>860673</xdr:rowOff>
    </xdr:from>
    <xdr:to>
      <xdr:col>29</xdr:col>
      <xdr:colOff>190500</xdr:colOff>
      <xdr:row>22</xdr:row>
      <xdr:rowOff>917142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EE6F6A4-8D2C-4831-BB15-BD223C1B1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39250" y="5061198"/>
          <a:ext cx="6486525" cy="293936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98</xdr:row>
      <xdr:rowOff>0</xdr:rowOff>
    </xdr:from>
    <xdr:to>
      <xdr:col>10</xdr:col>
      <xdr:colOff>304800</xdr:colOff>
      <xdr:row>98</xdr:row>
      <xdr:rowOff>304800</xdr:rowOff>
    </xdr:to>
    <xdr:sp macro="" textlink="">
      <xdr:nvSpPr>
        <xdr:cNvPr id="2049" name="AutoShape 1" descr="50 Conector Macho Hembra Plug 2.1mm Para Arduino Camara Cctv | Meses sin  interés">
          <a:extLst>
            <a:ext uri="{FF2B5EF4-FFF2-40B4-BE49-F238E27FC236}">
              <a16:creationId xmlns:a16="http://schemas.microsoft.com/office/drawing/2014/main" id="{6576DD34-682E-720B-C632-A5AB1E870B25}"/>
            </a:ext>
          </a:extLst>
        </xdr:cNvPr>
        <xdr:cNvSpPr>
          <a:spLocks noChangeAspect="1" noChangeArrowheads="1"/>
        </xdr:cNvSpPr>
      </xdr:nvSpPr>
      <xdr:spPr bwMode="auto">
        <a:xfrm>
          <a:off x="10306050" y="51844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</xdr:col>
      <xdr:colOff>0</xdr:colOff>
      <xdr:row>99</xdr:row>
      <xdr:rowOff>0</xdr:rowOff>
    </xdr:from>
    <xdr:to>
      <xdr:col>13</xdr:col>
      <xdr:colOff>304800</xdr:colOff>
      <xdr:row>99</xdr:row>
      <xdr:rowOff>304800</xdr:rowOff>
    </xdr:to>
    <xdr:sp macro="" textlink="">
      <xdr:nvSpPr>
        <xdr:cNvPr id="2050" name="AutoShape 2" descr="50 Conector Macho Hembra Plug 2.1mm Para Arduino Camara Cctv | Meses sin  interés">
          <a:extLst>
            <a:ext uri="{FF2B5EF4-FFF2-40B4-BE49-F238E27FC236}">
              <a16:creationId xmlns:a16="http://schemas.microsoft.com/office/drawing/2014/main" id="{60C29745-48D1-FBE0-82F0-FA71836FC992}"/>
            </a:ext>
          </a:extLst>
        </xdr:cNvPr>
        <xdr:cNvSpPr>
          <a:spLocks noChangeAspect="1" noChangeArrowheads="1"/>
        </xdr:cNvSpPr>
      </xdr:nvSpPr>
      <xdr:spPr bwMode="auto">
        <a:xfrm>
          <a:off x="12134850" y="52530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9</xdr:col>
      <xdr:colOff>0</xdr:colOff>
      <xdr:row>98</xdr:row>
      <xdr:rowOff>0</xdr:rowOff>
    </xdr:from>
    <xdr:to>
      <xdr:col>9</xdr:col>
      <xdr:colOff>304800</xdr:colOff>
      <xdr:row>98</xdr:row>
      <xdr:rowOff>304800</xdr:rowOff>
    </xdr:to>
    <xdr:sp macro="" textlink="">
      <xdr:nvSpPr>
        <xdr:cNvPr id="2051" name="AutoShape 3" descr="50 Conector Macho Hembra Plug 2.1mm Para Arduino Camara Cctv | Meses sin  interés">
          <a:extLst>
            <a:ext uri="{FF2B5EF4-FFF2-40B4-BE49-F238E27FC236}">
              <a16:creationId xmlns:a16="http://schemas.microsoft.com/office/drawing/2014/main" id="{71BB36C2-0CC2-1EFE-153D-5F52468A40A5}"/>
            </a:ext>
          </a:extLst>
        </xdr:cNvPr>
        <xdr:cNvSpPr>
          <a:spLocks noChangeAspect="1" noChangeArrowheads="1"/>
        </xdr:cNvSpPr>
      </xdr:nvSpPr>
      <xdr:spPr bwMode="auto">
        <a:xfrm>
          <a:off x="9696450" y="51844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9</xdr:col>
      <xdr:colOff>0</xdr:colOff>
      <xdr:row>118</xdr:row>
      <xdr:rowOff>0</xdr:rowOff>
    </xdr:from>
    <xdr:to>
      <xdr:col>9</xdr:col>
      <xdr:colOff>304800</xdr:colOff>
      <xdr:row>118</xdr:row>
      <xdr:rowOff>304800</xdr:rowOff>
    </xdr:to>
    <xdr:sp macro="" textlink="">
      <xdr:nvSpPr>
        <xdr:cNvPr id="2" name="AutoShape 1" descr="Soporte Para Tv Brobotix 963845 Techo Para 32 A 72puLG 50kg">
          <a:extLst>
            <a:ext uri="{FF2B5EF4-FFF2-40B4-BE49-F238E27FC236}">
              <a16:creationId xmlns:a16="http://schemas.microsoft.com/office/drawing/2014/main" id="{78554D3E-8CE2-09B7-61EA-5C890A04BADE}"/>
            </a:ext>
          </a:extLst>
        </xdr:cNvPr>
        <xdr:cNvSpPr>
          <a:spLocks noChangeAspect="1" noChangeArrowheads="1"/>
        </xdr:cNvSpPr>
      </xdr:nvSpPr>
      <xdr:spPr bwMode="auto">
        <a:xfrm>
          <a:off x="9696450" y="69837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57</xdr:row>
      <xdr:rowOff>0</xdr:rowOff>
    </xdr:from>
    <xdr:to>
      <xdr:col>8</xdr:col>
      <xdr:colOff>304800</xdr:colOff>
      <xdr:row>57</xdr:row>
      <xdr:rowOff>304800</xdr:rowOff>
    </xdr:to>
    <xdr:sp macro="" textlink="">
      <xdr:nvSpPr>
        <xdr:cNvPr id="2052" name="AutoShape 4" descr="DAHUA HAC-HFW1801T - Camara Bullet 4k Metalica/ 8 Megapixeles/ Lente de 2.8 mm/ IR de 30 Metros/ WDR Real/ ">
          <a:extLst>
            <a:ext uri="{FF2B5EF4-FFF2-40B4-BE49-F238E27FC236}">
              <a16:creationId xmlns:a16="http://schemas.microsoft.com/office/drawing/2014/main" id="{A311832B-0335-2EE9-070B-15F9B6F35119}"/>
            </a:ext>
          </a:extLst>
        </xdr:cNvPr>
        <xdr:cNvSpPr>
          <a:spLocks noChangeAspect="1" noChangeArrowheads="1"/>
        </xdr:cNvSpPr>
      </xdr:nvSpPr>
      <xdr:spPr bwMode="auto">
        <a:xfrm>
          <a:off x="9086850" y="36852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31">
  <rv s="0">
    <v>0</v>
    <v>4</v>
    <v>DAHUA DH-HAC-B1A51N-U-0280B-S2 - Cámara Bullet de 5 Megapixeles/ Lente 2.8 mm/  106 Grados de Apertura/ IR de 30 Mts/ IP67/ Soporta: CVI/CVBS/AHD/TVI/ #VolDH</v>
  </rv>
  <rv s="1">
    <v>1</v>
    <v>4</v>
  </rv>
  <rv s="0">
    <v>2</v>
    <v>4</v>
    <v>Saxxon Outp5eccaext</v>
  </rv>
  <rv s="1">
    <v>3</v>
    <v>4</v>
  </rv>
  <rv s="1">
    <v>4</v>
    <v>4</v>
  </rv>
  <rv s="1">
    <v>5</v>
    <v>4</v>
  </rv>
  <rv s="0">
    <v>6</v>
    <v>4</v>
    <v>PS-12DC4KV</v>
  </rv>
  <rv s="1">
    <v>7</v>
    <v>4</v>
  </rv>
  <rv s="0">
    <v>8</v>
    <v>4</v>
    <v>Por qué es necesario cambiar una instalación eléctrica?</v>
  </rv>
  <rv s="1">
    <v>9</v>
    <v>5</v>
  </rv>
  <rv s="1">
    <v>10</v>
    <v>5</v>
  </rv>
  <rv s="1">
    <v>11</v>
    <v>5</v>
  </rv>
  <rv s="1">
    <v>12</v>
    <v>5</v>
  </rv>
  <rv s="1">
    <v>13</v>
    <v>5</v>
  </rv>
  <rv s="0">
    <v>14</v>
    <v>5</v>
    <v xml:space="preserve">DAHUA DH-SF1010LP Switch / 8 Puertos PoE/ 65 W/ Switching 12 Gbps/ 10/100 Mbps/  PoE watchdog/ Hasta  250 m  </v>
  </rv>
  <rv s="1">
    <v>15</v>
    <v>5</v>
  </rv>
  <rv s="1">
    <v>16</v>
    <v>5</v>
  </rv>
  <rv s="1">
    <v>17</v>
    <v>5</v>
  </rv>
  <rv s="0">
    <v>18</v>
    <v>5</v>
    <v>Configuración de troncal analógica en conmutador Grandstream</v>
  </rv>
  <rv s="1">
    <v>19</v>
    <v>5</v>
  </rv>
  <rv s="1">
    <v>20</v>
    <v>5</v>
  </rv>
  <rv s="1">
    <v>21</v>
    <v>5</v>
  </rv>
  <rv s="1">
    <v>22</v>
    <v>5</v>
  </rv>
  <rv s="1">
    <v>23</v>
    <v>5</v>
  </rv>
  <rv s="1">
    <v>24</v>
    <v>5</v>
  </rv>
  <rv s="1">
    <v>25</v>
    <v>5</v>
  </rv>
  <rv s="1">
    <v>26</v>
    <v>5</v>
  </rv>
  <rv s="0">
    <v>27</v>
    <v>5</v>
    <v>DDUSAT250</v>
  </rv>
  <rv s="1">
    <v>7</v>
    <v>5</v>
  </rv>
  <rv s="0">
    <v>28</v>
    <v>5</v>
    <v>DDUSAT580</v>
  </rv>
  <rv s="1">
    <v>29</v>
    <v>5</v>
  </rv>
  <rv s="0">
    <v>30</v>
    <v>5</v>
    <v>Por qué es necesario cambiar una instalación eléctrica?</v>
  </rv>
  <rv s="1">
    <v>31</v>
    <v>5</v>
  </rv>
  <rv s="1">
    <v>32</v>
    <v>5</v>
  </rv>
  <rv s="1">
    <v>33</v>
    <v>5</v>
  </rv>
  <rv s="1">
    <v>34</v>
    <v>5</v>
  </rv>
  <rv s="1">
    <v>35</v>
    <v>5</v>
  </rv>
  <rv s="1">
    <v>36</v>
    <v>5</v>
  </rv>
  <rv s="1">
    <v>37</v>
    <v>5</v>
  </rv>
  <rv s="1">
    <v>38</v>
    <v>5</v>
  </rv>
  <rv s="1">
    <v>39</v>
    <v>5</v>
  </rv>
  <rv s="0">
    <v>40</v>
    <v>5</v>
    <v>DAHUA DHI-KTH01 - Kit de Videoportero IP/ Monitor de 7 Pulgadas. Frente de Calle / 6&amp;1 E&amp;S de Alarma/ Frente de Calle IP66/</v>
  </rv>
  <rv s="0">
    <v>41</v>
    <v>5</v>
    <v>DAHUA KTP03-V2 - Kit de Videportero IP/ Monitor de 7 Pulgadas. Frente de Calle y Switch PoE/ 6&amp;1 E&amp;S de Alarma/ Frente de Calle IP65/ IR/ Apertura Remota / Switch de 4 Puertos PoE 10/100/ 2 Puertos Uplink/ Controla 1 Puerta</v>
  </rv>
  <rv s="0">
    <v>42</v>
    <v>5</v>
    <v>Monitor IP touch de 7 pulgadas negro DAHUA DHI-VTH2621G-P</v>
  </rv>
  <rv s="0">
    <v>43</v>
    <v>5</v>
    <v>Dahua DH-IPC-WPT1539DD-SW-5E2-PV - Cámara IP Dual de exterior con 2 lentes de 10MP (fijo y PT) cada uno, visión nocturna de 50m, audio bidireccional con micrófono y altavoz integrados, e IA. #LoNuevo</v>
  </rv>
  <rv s="0">
    <v>44</v>
    <v>5</v>
    <v>Memoria Micro Sd De 128 Gb Clase 10 Adata</v>
  </rv>
  <rv s="1">
    <v>45</v>
    <v>5</v>
  </rv>
  <rv s="1">
    <v>46</v>
    <v>5</v>
  </rv>
  <rv s="1">
    <v>47</v>
    <v>5</v>
  </rv>
  <rv s="1">
    <v>48</v>
    <v>5</v>
  </rv>
  <rv s="1">
    <v>49</v>
    <v>5</v>
  </rv>
  <rv s="0">
    <v>0</v>
    <v>5</v>
    <v>DAHUA DH-HAC-B1A51N-U-0280B-S2 - Cámara Bullet de 5 Megapixeles/ Lente 2.8 mm/  106 Grados de Apertura/ IR de 30 Mts/ IP67/ Soporta: CVI/CVBS/AHD/TVI/ #VolDH</v>
  </rv>
  <rv s="0">
    <v>50</v>
    <v>5</v>
    <v>DAHUA DH-IPC-T1E20 Cámara IP Bullet 2 MP/ H.265+/ 30 Fps/ Lente de 3.6mm/ Angulo de 79°/ IR DE 30 Mts/ IP67/ PoE/ DWDR/ HLC/  DWDR/ HLC</v>
  </rv>
  <rv s="1">
    <v>51</v>
    <v>5</v>
  </rv>
  <rv s="1">
    <v>52</v>
    <v>5</v>
  </rv>
  <rv s="0">
    <v>53</v>
    <v>5</v>
    <v>DAHUA DH-IPC-T1E20 Cámara IP Domo de 2 MP/ H.265+/ 79° Grados de Apertura/ Lente de 3.6mm/ IR de 30 Mts/ IP67/ PoE/DWDR/ 3D DNR/ HLC/ BLC/</v>
  </rv>
  <rv s="1">
    <v>54</v>
    <v>5</v>
  </rv>
  <rv s="0">
    <v>55</v>
    <v>5</v>
    <v>DAHUA HAC-PT1239A-A-LED - Camara PT de 2 Megapixeles/ Full Color/ Lente de 2.8 mm/ 106 Grados de Apertura/ Microfono Integrado/ 40 Metros de Iluminación LED/ Super Adapt/ WDR Real de 130 dB/ IP66/ #LoNuevo</v>
  </rv>
  <rv s="0">
    <v>56</v>
    <v>5</v>
    <v>DAHUA  DH-HAC-PT1509AN-A-LED-0280B-S2 - Cámara PT de 5 Megapíxeles HDCVI/ Full Color/ Lente de 2.8 mm/ 106 Grados de Apertura/ Micrófono Integrado/40 Metros de Iluminación LED/ Super Adapt/ IP66/ #LoNuevo</v>
  </rv>
  <rv s="1">
    <v>57</v>
    <v>5</v>
  </rv>
  <rv s="1">
    <v>58</v>
    <v>5</v>
  </rv>
  <rv s="1">
    <v>59</v>
    <v>5</v>
  </rv>
  <rv s="1">
    <v>60</v>
    <v>5</v>
  </rv>
  <rv s="1">
    <v>61</v>
    <v>5</v>
  </rv>
  <rv s="1">
    <v>62</v>
    <v>5</v>
  </rv>
  <rv s="1">
    <v>63</v>
    <v>5</v>
  </rv>
  <rv s="0">
    <v>64</v>
    <v>5</v>
    <v>DAHUA DH-SD3E405DB-GNY-A-PV1 - PTZ IP DE 4 Megapixeles con 5x de Zoom Optico/ Disuasión Activa con Estrobo de Luz Roja y Azul/ H.265/ IR de 50 Metros/ Micrófono y Altavoz Integrado/ Audio 2 Vías/ IVS/ Ranura para MicroSD/ IP66/ PoE/</v>
  </rv>
  <rv s="0">
    <v>65</v>
    <v>5</v>
    <v>IMOU Cruiser SC 3MP (IPC-K7FN-3H0WE) - Cámara IP PT de 3 Megapíxeles/ Wifi/ Full Color/Disuasión activa luces Rojo-Azul/ Audio 2 Vías/ 30 Metros Visión Nocturna/ Sirena de 110 dB/ Smart tracking/ Ranura para MicroSD/ IP66/ #TopIMOU</v>
  </rv>
  <rv s="0">
    <v>66</v>
    <v>5</v>
    <v xml:space="preserve">DVR de 16 Canales 4k negro con puerto USB en la parte frontal </v>
  </rv>
  <rv s="1">
    <v>67</v>
    <v>5</v>
  </rv>
  <rv s="1">
    <v>68</v>
    <v>5</v>
  </rv>
  <rv s="1">
    <v>69</v>
    <v>5</v>
  </rv>
  <rv s="1">
    <v>70</v>
    <v>5</v>
  </rv>
  <rv s="1">
    <v>1</v>
    <v>5</v>
  </rv>
  <rv s="0">
    <v>71</v>
    <v>5</v>
    <v xml:space="preserve">Grabador wifi negro de 8 canales con dos antenas </v>
  </rv>
  <rv s="0">
    <v>72</v>
    <v>5</v>
    <v>WESTERN WDD128G1P0C- Memoria de 128GB Micro SDXC/ Linea Purple/ Clase 10 U1/ Lectura 50MB/ Escritura 40MB/ Especializada para Videovigilancia</v>
  </rv>
  <rv s="0">
    <v>73</v>
    <v>5</v>
    <v xml:space="preserve">WESTERN WD11PURZ - Disco Duro de 1TB Purple/ Especial Para Videovigilancia/ Trabajo 24/7/ Interface: Sata 6 Gb/s/ Hasta 64 Cámaras/ Hasta 8 Bahías de Discos Duros/ 3 Años de Garantía </v>
  </rv>
  <rv s="0">
    <v>74</v>
    <v>5</v>
    <v>TLSF1005LP</v>
  </rv>
  <rv s="1">
    <v>75</v>
    <v>5</v>
  </rv>
  <rv s="0">
    <v>76</v>
    <v>5</v>
    <v>Por qué es necesario cambiar una instalación eléctrica?</v>
  </rv>
  <rv s="0">
    <v>77</v>
    <v>5</v>
    <v>Por qué es necesario cambiar una instalación eléctrica?</v>
  </rv>
  <rv s="0">
    <v>78</v>
    <v>5</v>
    <v>Bobina de Cable UTP Cat6 100% Cobre/ 305 Metros/ Uso Exterior</v>
  </rv>
  <rv s="1">
    <v>79</v>
    <v>5</v>
  </rv>
  <rv s="0">
    <v>80</v>
    <v>5</v>
    <v>SAXXON OUTP5ECCA305BC - Bobina de Cable UTP Cat5e/ 305 Metros/ CCA/ Color Blanco/ Uso Interior/ Cert ISO9001/ UL 444/ RoSH/ ANSI/ TIA/ EI-568B</v>
  </rv>
  <rv s="0">
    <v>2</v>
    <v>5</v>
    <v>Saxxon Outp5eccaext</v>
  </rv>
  <rv s="0">
    <v>81</v>
    <v>5</v>
    <v>Saxxon Outp5eccaext</v>
  </rv>
  <rv s="0">
    <v>82</v>
    <v>5</v>
    <v>Cámara bullet blanca 4K con micrófono integrado</v>
  </rv>
  <rv s="0">
    <v>83</v>
    <v>5</v>
    <v>Grabador de 4 canales 4k negro con puerto USB en la parte frontal</v>
  </rv>
  <rv s="0">
    <v>84</v>
    <v>5</v>
    <v xml:space="preserve">DVR de 16 Canales 4k negro con puerto USB en la parte frontal </v>
  </rv>
  <rv s="1">
    <v>3</v>
    <v>5</v>
  </rv>
  <rv s="0">
    <v>85</v>
    <v>5</v>
    <v>XP18DC30HD</v>
  </rv>
  <rv s="1">
    <v>86</v>
    <v>5</v>
  </rv>
  <rv s="0">
    <v>87</v>
    <v>5</v>
    <v>Fuente de poder saxxon de 5vdc 2 Ampers</v>
  </rv>
  <rv s="1">
    <v>88</v>
    <v>5</v>
  </rv>
  <rv s="0">
    <v>89</v>
    <v>5</v>
    <v>SAXXON PSU1204EPAQ2 - Paquete de Fuente de Poder Regulada de 12 Vcc 4.1 Amperes + Divisor para 4 Camaras/ Color Negro/ Para Usos Multiples: Sistemas de CCTV, Acceso, ETC/ Certificacion UL/</v>
  </rv>
  <rv s="0">
    <v>90</v>
    <v>5</v>
    <v>SAXXON PSU1204D- Fuente de poder regulada de 12 VCD/ 4.1 Amperes/ Certificacion UL/ Cable de 1.2 mts</v>
  </rv>
  <rv s="1">
    <v>91</v>
    <v>5</v>
  </rv>
  <rv s="0">
    <v>6</v>
    <v>5</v>
    <v>PS-12DC4KV</v>
  </rv>
  <rv s="0">
    <v>92</v>
    <v>5</v>
    <v>NVR de 8 Canales de 8 megapíxeles negro con un puerto USB en la parte frontal</v>
  </rv>
  <rv s="1">
    <v>4</v>
    <v>5</v>
  </rv>
  <rv s="1">
    <v>93</v>
    <v>5</v>
  </rv>
  <rv s="1">
    <v>94</v>
    <v>5</v>
  </rv>
  <rv s="1">
    <v>5</v>
    <v>5</v>
  </rv>
  <rv s="1">
    <v>95</v>
    <v>5</v>
  </rv>
  <rv s="1">
    <v>96</v>
    <v>5</v>
  </rv>
  <rv s="1">
    <v>97</v>
    <v>5</v>
  </rv>
  <rv s="0">
    <v>98</v>
    <v>5</v>
    <v>Conector RJ45</v>
  </rv>
  <rv s="1">
    <v>99</v>
    <v>5</v>
  </rv>
  <rv s="1">
    <v>100</v>
    <v>5</v>
  </rv>
  <rv s="0">
    <v>101</v>
    <v>5</v>
    <v>Brazo de pared para camaras domo</v>
  </rv>
  <rv s="1">
    <v>102</v>
    <v>5</v>
  </rv>
  <rv s="1">
    <v>103</v>
    <v>5</v>
  </rv>
  <rv s="1">
    <v>104</v>
    <v>5</v>
  </rv>
  <rv s="1">
    <v>105</v>
    <v>5</v>
  </rv>
  <rv s="1">
    <v>106</v>
    <v>5</v>
  </rv>
  <rv s="1">
    <v>107</v>
    <v>5</v>
  </rv>
  <rv s="1">
    <v>108</v>
    <v>5</v>
  </rv>
  <rv s="1">
    <v>109</v>
    <v>5</v>
  </rv>
  <rv s="1">
    <v>110</v>
    <v>5</v>
  </rv>
  <rv s="1">
    <v>111</v>
    <v>5</v>
  </rv>
  <rv s="1">
    <v>112</v>
    <v>5</v>
  </rv>
  <rv s="1">
    <v>113</v>
    <v>5</v>
  </rv>
  <rv s="0">
    <v>114</v>
    <v>5</v>
    <v>Cámara de videovigilancia Dahua de 2 Megapixeles con micrófono</v>
  </rv>
  <rv s="1">
    <v>115</v>
    <v>5</v>
  </rv>
  <rv s="1">
    <v>116</v>
    <v>5</v>
  </rv>
  <rv s="0">
    <v>8</v>
    <v>5</v>
    <v>Por qué es necesario cambiar una instalación eléctrica?</v>
  </rv>
  <rv s="0">
    <v>117</v>
    <v>5</v>
    <v>Por qué es necesario cambiar una instalación eléctrica?</v>
  </rv>
  <rv s="0">
    <v>118</v>
    <v>5</v>
    <v>Por qué es necesario cambiar una instalación eléctrica?</v>
  </rv>
  <rv s="1">
    <v>119</v>
    <v>5</v>
  </rv>
  <rv s="1">
    <v>120</v>
    <v>5</v>
  </rv>
  <rv s="1">
    <v>121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  <k n="Text" t="s"/>
  </s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image" Target="../media/image123.png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35"/>
  <sheetViews>
    <sheetView tabSelected="1" view="pageBreakPreview" zoomScale="90" zoomScaleNormal="100" zoomScaleSheetLayoutView="90" zoomScalePageLayoutView="92" workbookViewId="0">
      <selection activeCell="J18" sqref="J18:J26"/>
    </sheetView>
  </sheetViews>
  <sheetFormatPr baseColWidth="10" defaultColWidth="9.140625" defaultRowHeight="15"/>
  <cols>
    <col min="1" max="1" width="7.7109375" customWidth="1"/>
    <col min="2" max="2" width="5.5703125" customWidth="1"/>
    <col min="3" max="3" width="7.42578125" customWidth="1"/>
    <col min="4" max="4" width="8.7109375" customWidth="1"/>
    <col min="5" max="5" width="9.140625" customWidth="1"/>
    <col min="6" max="6" width="8.28515625" customWidth="1"/>
    <col min="7" max="7" width="20.140625" customWidth="1"/>
    <col min="8" max="8" width="7.7109375" customWidth="1"/>
    <col min="9" max="10" width="13.7109375" customWidth="1"/>
    <col min="11" max="11" width="12" customWidth="1"/>
    <col min="12" max="13" width="0" hidden="1" customWidth="1"/>
    <col min="14" max="14" width="10.42578125" hidden="1" customWidth="1"/>
    <col min="15" max="15" width="0" hidden="1" customWidth="1"/>
    <col min="16" max="16" width="11" hidden="1" customWidth="1"/>
  </cols>
  <sheetData>
    <row r="1" spans="1:10">
      <c r="A1" s="3"/>
      <c r="B1" s="3"/>
      <c r="C1" s="3"/>
      <c r="D1" s="3"/>
      <c r="E1" s="3"/>
      <c r="F1" s="3"/>
      <c r="G1" s="3"/>
      <c r="H1" s="3"/>
    </row>
    <row r="2" spans="1:10">
      <c r="A2" s="3"/>
      <c r="B2" s="3"/>
      <c r="C2" s="3"/>
      <c r="D2" s="3"/>
      <c r="E2" s="3"/>
      <c r="F2" s="3"/>
      <c r="G2" s="3"/>
      <c r="H2" s="3"/>
      <c r="I2" s="3"/>
      <c r="J2" s="3"/>
    </row>
    <row r="3" spans="1:10">
      <c r="A3" s="3"/>
      <c r="B3" s="3"/>
      <c r="C3" s="3"/>
      <c r="D3" s="3"/>
      <c r="E3" s="3"/>
      <c r="F3" s="3"/>
      <c r="G3" s="3"/>
      <c r="H3" s="3"/>
      <c r="I3" s="3"/>
      <c r="J3" s="3"/>
    </row>
    <row r="4" spans="1:10">
      <c r="A4" s="3"/>
      <c r="B4" s="3"/>
      <c r="C4" s="3"/>
      <c r="D4" s="3"/>
      <c r="E4" s="3"/>
      <c r="F4" s="3"/>
      <c r="G4" s="3"/>
      <c r="H4" s="3"/>
      <c r="I4" s="3"/>
      <c r="J4" s="3"/>
    </row>
    <row r="5" spans="1:10">
      <c r="A5" s="3"/>
      <c r="B5" s="3"/>
      <c r="C5" s="3"/>
      <c r="D5" s="3"/>
      <c r="E5" s="3"/>
      <c r="F5" s="3"/>
      <c r="G5" s="3"/>
      <c r="H5" s="3"/>
      <c r="I5" s="3"/>
      <c r="J5" s="3"/>
    </row>
    <row r="6" spans="1:10">
      <c r="A6" s="3"/>
      <c r="B6" s="3"/>
      <c r="C6" s="3"/>
      <c r="D6" s="3"/>
      <c r="E6" s="3"/>
      <c r="F6" s="3"/>
      <c r="G6" s="3"/>
      <c r="H6" s="3"/>
      <c r="I6" s="3"/>
      <c r="J6" s="3"/>
    </row>
    <row r="7" spans="1:10" ht="15" customHeight="1">
      <c r="A7" s="3"/>
      <c r="B7" s="3"/>
      <c r="C7" s="3"/>
      <c r="D7" s="3"/>
      <c r="E7" s="3"/>
      <c r="F7" s="64"/>
      <c r="G7" s="64"/>
      <c r="H7" s="64"/>
      <c r="I7" s="64"/>
      <c r="J7" s="3"/>
    </row>
    <row r="8" spans="1:10" ht="15.6" customHeight="1">
      <c r="A8" s="3"/>
      <c r="B8" s="3"/>
      <c r="C8" s="3"/>
      <c r="D8" s="3"/>
      <c r="E8" s="3"/>
      <c r="F8" s="64"/>
      <c r="G8" s="64"/>
      <c r="H8" s="64"/>
      <c r="I8" s="64"/>
    </row>
    <row r="9" spans="1:10" ht="15.6" customHeight="1">
      <c r="A9" s="3"/>
      <c r="B9" s="3"/>
      <c r="C9" s="3"/>
      <c r="D9" s="3"/>
      <c r="E9" s="3"/>
      <c r="F9" s="3"/>
      <c r="G9" s="3"/>
      <c r="H9" s="3"/>
    </row>
    <row r="10" spans="1:10" ht="15.6" customHeight="1">
      <c r="A10" s="63" t="s">
        <v>5</v>
      </c>
      <c r="B10" s="63"/>
      <c r="C10" s="60" t="s">
        <v>178</v>
      </c>
      <c r="D10" s="60"/>
      <c r="E10" s="60"/>
      <c r="F10" s="3"/>
      <c r="G10" s="3"/>
      <c r="H10" s="3"/>
      <c r="I10" s="40" t="s">
        <v>46</v>
      </c>
      <c r="J10" s="42" t="s">
        <v>50</v>
      </c>
    </row>
    <row r="11" spans="1:10" ht="15.6" customHeight="1">
      <c r="A11" s="63" t="s">
        <v>7</v>
      </c>
      <c r="B11" s="63"/>
      <c r="C11" s="60" t="s">
        <v>179</v>
      </c>
      <c r="D11" s="60"/>
      <c r="E11" s="60"/>
      <c r="F11" s="3"/>
      <c r="G11" s="3"/>
      <c r="H11" s="3"/>
      <c r="I11" s="3"/>
    </row>
    <row r="12" spans="1:10" ht="15.6" customHeight="1">
      <c r="A12" s="63" t="s">
        <v>8</v>
      </c>
      <c r="B12" s="63"/>
      <c r="C12" s="61" t="s">
        <v>163</v>
      </c>
      <c r="D12" s="61"/>
      <c r="E12" s="61"/>
      <c r="F12" s="3"/>
      <c r="G12" s="3"/>
      <c r="H12" s="3"/>
    </row>
    <row r="13" spans="1:10" ht="15.6" customHeight="1">
      <c r="A13" s="63" t="s">
        <v>9</v>
      </c>
      <c r="B13" s="63"/>
      <c r="C13" s="62">
        <f ca="1">TODAY()</f>
        <v>45785</v>
      </c>
      <c r="D13" s="62"/>
      <c r="E13" s="62"/>
      <c r="F13" s="3"/>
    </row>
    <row r="14" spans="1:10" ht="4.9000000000000004" customHeight="1">
      <c r="A14" s="3"/>
      <c r="B14" s="3"/>
      <c r="C14" s="3"/>
      <c r="D14" s="3"/>
      <c r="E14" s="3"/>
      <c r="F14" s="3"/>
      <c r="G14" s="3"/>
      <c r="H14" s="3"/>
      <c r="I14" s="3"/>
      <c r="J14" s="3"/>
    </row>
    <row r="15" spans="1:10">
      <c r="A15" s="5"/>
      <c r="B15" s="5"/>
      <c r="C15" s="9"/>
      <c r="D15" s="9"/>
      <c r="E15" s="9"/>
      <c r="F15" s="3"/>
      <c r="G15" s="59" t="s">
        <v>151</v>
      </c>
      <c r="H15" s="59"/>
      <c r="I15" s="59"/>
      <c r="J15" s="59"/>
    </row>
    <row r="16" spans="1:10" ht="4.9000000000000004" customHeight="1">
      <c r="A16" s="3"/>
      <c r="B16" s="3"/>
      <c r="C16" s="3"/>
      <c r="D16" s="3"/>
      <c r="E16" s="3"/>
      <c r="F16" s="3"/>
      <c r="G16" s="3"/>
      <c r="H16" s="3"/>
      <c r="I16" s="3"/>
      <c r="J16" s="3"/>
    </row>
    <row r="17" spans="1:16" ht="30" customHeight="1">
      <c r="A17" s="21" t="s">
        <v>3</v>
      </c>
      <c r="B17" s="49" t="s">
        <v>11</v>
      </c>
      <c r="C17" s="50"/>
      <c r="D17" s="50"/>
      <c r="E17" s="50"/>
      <c r="F17" s="51"/>
      <c r="G17" s="21" t="s">
        <v>18</v>
      </c>
      <c r="H17" s="21" t="s">
        <v>4</v>
      </c>
      <c r="I17" s="21" t="s">
        <v>2</v>
      </c>
      <c r="J17" s="21" t="s">
        <v>17</v>
      </c>
      <c r="K17" s="21" t="s">
        <v>112</v>
      </c>
    </row>
    <row r="18" spans="1:16" ht="78.75" customHeight="1">
      <c r="A18" s="17">
        <v>1</v>
      </c>
      <c r="B18" s="46" t="s">
        <v>150</v>
      </c>
      <c r="C18" s="47"/>
      <c r="D18" s="47"/>
      <c r="E18" s="47"/>
      <c r="F18" s="48"/>
      <c r="G18" s="6" t="e" vm="1">
        <f>VLOOKUP(B18,Productos!B:E,2,0)</f>
        <v>#VALUE!</v>
      </c>
      <c r="H18" s="7">
        <v>8</v>
      </c>
      <c r="I18" s="8">
        <f>VLOOKUP(B18,Productos!B:E,4,0)</f>
        <v>719</v>
      </c>
      <c r="J18" s="10">
        <f t="shared" ref="J18" si="0">H18*I18</f>
        <v>5752</v>
      </c>
      <c r="K18" s="8">
        <f>VLOOKUP(B18,Productos!B:E,3,0)*H18</f>
        <v>3096</v>
      </c>
      <c r="L18" s="1">
        <v>214.46</v>
      </c>
      <c r="M18" s="1">
        <f>L18*16%</f>
        <v>34.313600000000001</v>
      </c>
      <c r="N18" s="1">
        <f>L18+M18</f>
        <v>248.77360000000002</v>
      </c>
      <c r="O18" s="1">
        <f>N18*12%</f>
        <v>29.852831999999999</v>
      </c>
      <c r="P18" s="1">
        <f>N18+O18</f>
        <v>278.62643200000002</v>
      </c>
    </row>
    <row r="19" spans="1:16" ht="78" customHeight="1">
      <c r="A19" s="17">
        <v>2</v>
      </c>
      <c r="B19" s="55" t="s">
        <v>83</v>
      </c>
      <c r="C19" s="56"/>
      <c r="D19" s="56"/>
      <c r="E19" s="56"/>
      <c r="F19" s="57"/>
      <c r="G19" s="6" t="e" vm="2">
        <f>VLOOKUP(B19,Productos!B:E,2,0)</f>
        <v>#VALUE!</v>
      </c>
      <c r="H19" s="7">
        <v>1</v>
      </c>
      <c r="I19" s="8">
        <f>VLOOKUP(B19,Productos!B:E,4,0)</f>
        <v>4850</v>
      </c>
      <c r="J19" s="10">
        <f t="shared" ref="J19" si="1">H19*I19</f>
        <v>4850</v>
      </c>
      <c r="K19" s="8">
        <f>VLOOKUP(B19,Productos!B:E,3,0)*H19</f>
        <v>2845</v>
      </c>
      <c r="L19" s="1"/>
      <c r="M19" s="1"/>
      <c r="N19" s="1"/>
      <c r="O19" s="1"/>
      <c r="P19" s="1"/>
    </row>
    <row r="20" spans="1:16" ht="75.75" customHeight="1">
      <c r="A20" s="17">
        <v>3</v>
      </c>
      <c r="B20" s="55" t="s">
        <v>166</v>
      </c>
      <c r="C20" s="56"/>
      <c r="D20" s="56"/>
      <c r="E20" s="56"/>
      <c r="F20" s="57"/>
      <c r="G20" s="6" t="e" vm="3">
        <f>VLOOKUP(B20,Productos!B:E,2,0)</f>
        <v>#VALUE!</v>
      </c>
      <c r="H20" s="7">
        <v>220</v>
      </c>
      <c r="I20" s="8">
        <f>VLOOKUP(B20,Productos!B:E,4,0)</f>
        <v>7</v>
      </c>
      <c r="J20" s="10">
        <f t="shared" ref="J20:J22" si="2">H20*I20</f>
        <v>1540</v>
      </c>
      <c r="K20" s="8">
        <f>VLOOKUP(B20,Productos!B:E,3,0)*H20</f>
        <v>660</v>
      </c>
      <c r="L20" s="1"/>
      <c r="M20" s="1"/>
      <c r="N20" s="1"/>
      <c r="O20" s="1"/>
      <c r="P20" s="1"/>
    </row>
    <row r="21" spans="1:16" ht="75.75" customHeight="1">
      <c r="A21" s="17">
        <v>4</v>
      </c>
      <c r="B21" s="55" t="s">
        <v>174</v>
      </c>
      <c r="C21" s="56"/>
      <c r="D21" s="56"/>
      <c r="E21" s="56"/>
      <c r="F21" s="57"/>
      <c r="G21" s="6" t="e" vm="4">
        <f>VLOOKUP(B21,Productos!B:E,2,0)</f>
        <v>#VALUE!</v>
      </c>
      <c r="H21" s="7">
        <v>8</v>
      </c>
      <c r="I21" s="8">
        <f>VLOOKUP(B21,Productos!B:E,4,0)</f>
        <v>50</v>
      </c>
      <c r="J21" s="10">
        <f t="shared" si="2"/>
        <v>400</v>
      </c>
      <c r="K21" s="8">
        <f>VLOOKUP(B21,Productos!B:E,3,0)*H21</f>
        <v>200</v>
      </c>
      <c r="L21" s="1"/>
      <c r="M21" s="1"/>
      <c r="N21" s="1"/>
      <c r="O21" s="1"/>
      <c r="P21" s="1"/>
    </row>
    <row r="22" spans="1:16" ht="75.75" customHeight="1">
      <c r="A22" s="17">
        <v>5</v>
      </c>
      <c r="B22" s="55" t="s">
        <v>175</v>
      </c>
      <c r="C22" s="56"/>
      <c r="D22" s="56"/>
      <c r="E22" s="56"/>
      <c r="F22" s="57"/>
      <c r="G22" s="6" t="e" vm="5">
        <f>VLOOKUP(B22,Productos!B:E,2,0)</f>
        <v>#VALUE!</v>
      </c>
      <c r="H22" s="7">
        <v>8</v>
      </c>
      <c r="I22" s="8">
        <f>VLOOKUP(B22,Productos!B:E,4,0)</f>
        <v>70</v>
      </c>
      <c r="J22" s="10">
        <f t="shared" si="2"/>
        <v>560</v>
      </c>
      <c r="K22" s="8">
        <f>VLOOKUP(B22,Productos!B:E,3,0)*H22</f>
        <v>240</v>
      </c>
      <c r="L22" s="1"/>
      <c r="M22" s="1"/>
      <c r="N22" s="1"/>
      <c r="O22" s="1"/>
      <c r="P22" s="1"/>
    </row>
    <row r="23" spans="1:16" ht="75.75" customHeight="1">
      <c r="A23" s="17">
        <v>6</v>
      </c>
      <c r="B23" s="55" t="s">
        <v>128</v>
      </c>
      <c r="C23" s="56"/>
      <c r="D23" s="56"/>
      <c r="E23" s="56"/>
      <c r="F23" s="57"/>
      <c r="G23" s="6" t="e" vm="6">
        <f>VLOOKUP(B23,Productos!B:E,2,0)</f>
        <v>#VALUE!</v>
      </c>
      <c r="H23" s="7">
        <v>8</v>
      </c>
      <c r="I23" s="8">
        <f>VLOOKUP(B23,Productos!B:E,4,0)</f>
        <v>20</v>
      </c>
      <c r="J23" s="10">
        <f t="shared" ref="J23:J24" si="3">H23*I23</f>
        <v>160</v>
      </c>
      <c r="K23" s="8">
        <f>VLOOKUP(B23,Productos!B:E,3,0)*H23</f>
        <v>96</v>
      </c>
      <c r="L23" s="1"/>
      <c r="M23" s="1"/>
      <c r="N23" s="1"/>
      <c r="O23" s="1"/>
      <c r="P23" s="1"/>
    </row>
    <row r="24" spans="1:16" ht="75.75" customHeight="1">
      <c r="A24" s="17">
        <v>7</v>
      </c>
      <c r="B24" s="55" t="s">
        <v>147</v>
      </c>
      <c r="C24" s="56"/>
      <c r="D24" s="56"/>
      <c r="E24" s="56"/>
      <c r="F24" s="57"/>
      <c r="G24" s="6" t="e" vm="7">
        <f>VLOOKUP(B24,Productos!B:E,2,0)</f>
        <v>#VALUE!</v>
      </c>
      <c r="H24" s="7">
        <v>2</v>
      </c>
      <c r="I24" s="8">
        <f>VLOOKUP(B24,Productos!B:E,4,0)</f>
        <v>450</v>
      </c>
      <c r="J24" s="10">
        <f t="shared" si="3"/>
        <v>900</v>
      </c>
      <c r="K24" s="8">
        <f>VLOOKUP(B24,Productos!B:E,3,0)*H24</f>
        <v>560</v>
      </c>
      <c r="L24" s="1"/>
      <c r="M24" s="1"/>
      <c r="N24" s="1"/>
      <c r="O24" s="1"/>
      <c r="P24" s="1"/>
    </row>
    <row r="25" spans="1:16" ht="75.75" customHeight="1">
      <c r="A25" s="17">
        <v>8</v>
      </c>
      <c r="B25" s="55" t="s">
        <v>181</v>
      </c>
      <c r="C25" s="56"/>
      <c r="D25" s="56"/>
      <c r="E25" s="56"/>
      <c r="F25" s="57"/>
      <c r="G25" s="6" t="e" vm="8">
        <f>VLOOKUP(B25,Productos!B:E,2,0)</f>
        <v>#VALUE!</v>
      </c>
      <c r="H25" s="7">
        <v>1</v>
      </c>
      <c r="I25" s="8">
        <f>VLOOKUP(B25,Productos!B:E,4,0)</f>
        <v>950</v>
      </c>
      <c r="J25" s="10">
        <f t="shared" ref="J25" si="4">H25*I25</f>
        <v>950</v>
      </c>
      <c r="K25" s="8">
        <f>VLOOKUP(B25,Productos!B:E,3,0)*H25</f>
        <v>550</v>
      </c>
      <c r="L25" s="1"/>
      <c r="M25" s="1"/>
      <c r="N25" s="1"/>
      <c r="O25" s="1"/>
      <c r="P25" s="1"/>
    </row>
    <row r="26" spans="1:16" ht="73.5" customHeight="1">
      <c r="A26" s="17">
        <v>9</v>
      </c>
      <c r="B26" s="58" t="s">
        <v>177</v>
      </c>
      <c r="C26" s="58"/>
      <c r="D26" s="58"/>
      <c r="E26" s="58"/>
      <c r="F26" s="58"/>
      <c r="G26" s="6" t="e" vm="9">
        <f>VLOOKUP(B26,Productos!B:E,2,0)</f>
        <v>#VALUE!</v>
      </c>
      <c r="H26" s="7">
        <v>8</v>
      </c>
      <c r="I26" s="8">
        <f>VLOOKUP(B26,Productos!B:E,4,0)</f>
        <v>450</v>
      </c>
      <c r="J26" s="10">
        <f t="shared" ref="J26" si="5">H26*I26</f>
        <v>3600</v>
      </c>
      <c r="K26" s="8">
        <f>VLOOKUP(B26,Productos!B:E,3,0)*H26</f>
        <v>0</v>
      </c>
      <c r="L26" s="1"/>
      <c r="M26" s="1"/>
      <c r="N26" s="1"/>
      <c r="O26" s="1"/>
      <c r="P26" s="1"/>
    </row>
    <row r="27" spans="1:16" ht="15.6" customHeight="1">
      <c r="A27" s="53"/>
      <c r="B27" s="53"/>
      <c r="C27" s="53"/>
      <c r="D27" s="53"/>
      <c r="E27" s="53"/>
      <c r="F27" s="53"/>
      <c r="G27" s="53"/>
      <c r="H27" s="12"/>
      <c r="I27" s="24" t="s">
        <v>12</v>
      </c>
      <c r="J27" s="18">
        <f>SUM(J18:J26)</f>
        <v>18712</v>
      </c>
      <c r="K27" s="18">
        <f>SUM(K18:K26)</f>
        <v>8247</v>
      </c>
    </row>
    <row r="28" spans="1:16" ht="15.6" customHeight="1" thickBot="1">
      <c r="A28" s="52" t="s">
        <v>1</v>
      </c>
      <c r="B28" s="52"/>
      <c r="C28" s="52"/>
      <c r="D28" s="45" t="s">
        <v>6</v>
      </c>
      <c r="E28" s="45"/>
      <c r="F28" s="45"/>
      <c r="G28" s="45"/>
      <c r="H28" s="14"/>
      <c r="I28" s="25" t="s">
        <v>180</v>
      </c>
      <c r="J28" s="20">
        <f>J27*0.15</f>
        <v>2806.7999999999997</v>
      </c>
    </row>
    <row r="29" spans="1:16" ht="15.6" customHeight="1">
      <c r="A29" s="52" t="s">
        <v>10</v>
      </c>
      <c r="B29" s="52"/>
      <c r="C29" s="52"/>
      <c r="D29" s="54"/>
      <c r="E29" s="54"/>
      <c r="F29" s="54"/>
      <c r="G29" s="54"/>
      <c r="H29" s="16"/>
      <c r="I29" s="23" t="s">
        <v>0</v>
      </c>
      <c r="J29" s="19">
        <f>J27-J28</f>
        <v>15905.2</v>
      </c>
    </row>
    <row r="30" spans="1:16" ht="15.6" customHeight="1">
      <c r="A30" s="13"/>
      <c r="B30" s="13"/>
      <c r="C30" s="13"/>
      <c r="D30" s="15"/>
      <c r="E30" s="15"/>
      <c r="F30" s="15"/>
      <c r="G30" s="15"/>
      <c r="H30" s="16"/>
      <c r="I30" s="3"/>
      <c r="J30" s="3"/>
    </row>
    <row r="31" spans="1:16">
      <c r="A31" s="4"/>
      <c r="B31" s="4"/>
      <c r="C31" s="4"/>
      <c r="D31" s="4"/>
      <c r="E31" s="4"/>
      <c r="F31" s="4"/>
      <c r="G31" s="4"/>
      <c r="H31" s="4"/>
      <c r="I31" s="3"/>
      <c r="J31" s="3"/>
    </row>
    <row r="32" spans="1:16">
      <c r="A32" s="4"/>
      <c r="B32" s="4"/>
      <c r="C32" s="4"/>
      <c r="D32" s="4"/>
      <c r="E32" s="4"/>
      <c r="F32" s="4"/>
      <c r="G32" s="4"/>
      <c r="H32" s="4"/>
    </row>
    <row r="33" spans="1:8">
      <c r="A33" s="2"/>
      <c r="B33" s="2"/>
      <c r="C33" s="2"/>
      <c r="D33" s="2"/>
      <c r="E33" s="2"/>
      <c r="F33" s="2"/>
      <c r="G33" s="2"/>
      <c r="H33" s="2"/>
    </row>
    <row r="34" spans="1:8">
      <c r="A34" s="2"/>
      <c r="B34" s="2"/>
      <c r="C34" s="2"/>
      <c r="D34" s="2"/>
      <c r="E34" s="2"/>
      <c r="F34" s="2"/>
      <c r="G34" s="2"/>
      <c r="H34" s="2"/>
    </row>
    <row r="35" spans="1:8">
      <c r="A35" s="2"/>
      <c r="B35" s="2"/>
      <c r="C35" s="2"/>
      <c r="D35" s="2"/>
      <c r="E35" s="2"/>
      <c r="F35" s="2"/>
      <c r="G35" s="2"/>
      <c r="H35" s="2"/>
    </row>
  </sheetData>
  <mergeCells count="26">
    <mergeCell ref="A10:B10"/>
    <mergeCell ref="A12:B12"/>
    <mergeCell ref="A13:B13"/>
    <mergeCell ref="A11:B11"/>
    <mergeCell ref="F7:I8"/>
    <mergeCell ref="G15:J15"/>
    <mergeCell ref="C10:E10"/>
    <mergeCell ref="C12:E12"/>
    <mergeCell ref="C13:E13"/>
    <mergeCell ref="C11:E11"/>
    <mergeCell ref="D28:G28"/>
    <mergeCell ref="B18:F18"/>
    <mergeCell ref="B17:F17"/>
    <mergeCell ref="A29:C29"/>
    <mergeCell ref="A28:C28"/>
    <mergeCell ref="A27:C27"/>
    <mergeCell ref="D27:G27"/>
    <mergeCell ref="D29:G29"/>
    <mergeCell ref="B20:F20"/>
    <mergeCell ref="B26:F26"/>
    <mergeCell ref="B19:F19"/>
    <mergeCell ref="B21:F21"/>
    <mergeCell ref="B22:F22"/>
    <mergeCell ref="B23:F23"/>
    <mergeCell ref="B24:F24"/>
    <mergeCell ref="B25:F25"/>
  </mergeCells>
  <phoneticPr fontId="13" type="noConversion"/>
  <pageMargins left="0.27" right="0.17" top="0.55000000000000004" bottom="0.73076923076923073" header="0.18" footer="0.31496062992125984"/>
  <pageSetup orientation="portrait" r:id="rId1"/>
  <headerFooter differentOddEven="1">
    <oddHeader>&amp;R&amp;G</oddHeader>
    <oddFooter>&amp;L&amp;G</oddFooter>
  </headerFooter>
  <drawing r:id="rId2"/>
  <legacyDrawingHF r:id="rId3"/>
  <picture r:id="rId4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E816B96C-BBCB-4A4E-B706-CAE4464A50E8}">
          <x14:formula1>
            <xm:f>Notas!$B:$B</xm:f>
          </x14:formula1>
          <xm:sqref>I10</xm:sqref>
        </x14:dataValidation>
        <x14:dataValidation type="list" allowBlank="1" showInputMessage="1" showErrorMessage="1" xr:uid="{3111B697-17AE-4F97-B431-F7652ECAF6F3}">
          <x14:formula1>
            <xm:f>Notas!$C:$C</xm:f>
          </x14:formula1>
          <xm:sqref>J10</xm:sqref>
        </x14:dataValidation>
        <x14:dataValidation type="list" allowBlank="1" showInputMessage="1" showErrorMessage="1" xr:uid="{79821619-C8F5-4356-B0B8-5BA4E84320A2}">
          <x14:formula1>
            <xm:f>Notas!$A:$A</xm:f>
          </x14:formula1>
          <xm:sqref>D28:D29 E28:G28</xm:sqref>
        </x14:dataValidation>
        <x14:dataValidation type="list" allowBlank="1" showInputMessage="1" showErrorMessage="1" xr:uid="{9D5F6ACD-F9A4-428E-9453-9E764152BAB6}">
          <x14:formula1>
            <xm:f>Productos!$B:$B</xm:f>
          </x14:formula1>
          <xm:sqref>B18:B26 C18:F18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32CAD-4A59-4EB5-87FC-55342B039568}">
  <dimension ref="A1:M131"/>
  <sheetViews>
    <sheetView zoomScale="96" zoomScaleNormal="96" workbookViewId="0">
      <pane ySplit="1" topLeftCell="A47" activePane="bottomLeft" state="frozen"/>
      <selection pane="bottomLeft" activeCell="E51" sqref="E51"/>
    </sheetView>
  </sheetViews>
  <sheetFormatPr baseColWidth="10" defaultColWidth="9.140625" defaultRowHeight="15"/>
  <cols>
    <col min="2" max="2" width="40.28515625" customWidth="1"/>
    <col min="3" max="3" width="23.28515625" customWidth="1"/>
    <col min="4" max="8" width="12.7109375" customWidth="1"/>
  </cols>
  <sheetData>
    <row r="1" spans="1:8" ht="37.9" customHeight="1">
      <c r="A1" s="21" t="s">
        <v>3</v>
      </c>
      <c r="B1" s="22" t="s">
        <v>22</v>
      </c>
      <c r="C1" s="21" t="s">
        <v>21</v>
      </c>
      <c r="D1" s="21" t="s">
        <v>20</v>
      </c>
      <c r="E1" s="21" t="s">
        <v>19</v>
      </c>
      <c r="F1" s="21" t="s">
        <v>23</v>
      </c>
      <c r="G1" s="21" t="s">
        <v>24</v>
      </c>
      <c r="H1" s="21" t="s">
        <v>32</v>
      </c>
    </row>
    <row r="2" spans="1:8" ht="54.6" customHeight="1">
      <c r="A2" s="27">
        <v>1</v>
      </c>
      <c r="B2" s="28" t="s">
        <v>13</v>
      </c>
      <c r="C2" s="29" t="e" vm="10">
        <v>#VALUE!</v>
      </c>
      <c r="D2" s="11">
        <v>6106</v>
      </c>
      <c r="E2" s="30">
        <f>D2/(1-F2)</f>
        <v>10527.586206896551</v>
      </c>
      <c r="F2" s="26">
        <v>0.42</v>
      </c>
      <c r="G2" s="26" t="s">
        <v>25</v>
      </c>
      <c r="H2" s="11">
        <f>E2-D2</f>
        <v>4421.5862068965507</v>
      </c>
    </row>
    <row r="3" spans="1:8" ht="54.6" customHeight="1">
      <c r="A3" s="27">
        <v>2</v>
      </c>
      <c r="B3" s="28" t="s">
        <v>44</v>
      </c>
      <c r="C3" s="29" t="e" vm="10">
        <v>#VALUE!</v>
      </c>
      <c r="D3" s="11">
        <v>9756</v>
      </c>
      <c r="E3" s="30">
        <f>D3/(1-F3)</f>
        <v>16820.689655172413</v>
      </c>
      <c r="F3" s="26">
        <v>0.42</v>
      </c>
      <c r="G3" s="26" t="s">
        <v>25</v>
      </c>
      <c r="H3" s="11">
        <f>E3-D3</f>
        <v>7064.689655172413</v>
      </c>
    </row>
    <row r="4" spans="1:8" ht="54.6" customHeight="1">
      <c r="A4" s="27">
        <v>3</v>
      </c>
      <c r="B4" s="28" t="s">
        <v>14</v>
      </c>
      <c r="C4" s="29" t="e" vm="11">
        <v>#VALUE!</v>
      </c>
      <c r="D4" s="8">
        <v>677</v>
      </c>
      <c r="E4" s="30">
        <f t="shared" ref="E4:E22" si="0">D4/(1-F4)</f>
        <v>1167.2413793103447</v>
      </c>
      <c r="F4" s="26">
        <v>0.42</v>
      </c>
      <c r="G4" s="26" t="s">
        <v>25</v>
      </c>
      <c r="H4" s="11">
        <f t="shared" ref="H4:H13" si="1">E4-D4</f>
        <v>490.24137931034466</v>
      </c>
    </row>
    <row r="5" spans="1:8" ht="54.6" customHeight="1">
      <c r="A5" s="27">
        <v>4</v>
      </c>
      <c r="B5" s="28" t="s">
        <v>28</v>
      </c>
      <c r="C5" s="29" t="e" vm="11">
        <v>#VALUE!</v>
      </c>
      <c r="D5" s="8">
        <v>677</v>
      </c>
      <c r="E5" s="30">
        <f t="shared" si="0"/>
        <v>1167.2413793103447</v>
      </c>
      <c r="F5" s="26">
        <v>0.42</v>
      </c>
      <c r="G5" s="26" t="s">
        <v>25</v>
      </c>
      <c r="H5" s="11">
        <f t="shared" si="1"/>
        <v>490.24137931034466</v>
      </c>
    </row>
    <row r="6" spans="1:8" ht="54.6" customHeight="1">
      <c r="A6" s="27">
        <v>5</v>
      </c>
      <c r="B6" s="28" t="s">
        <v>29</v>
      </c>
      <c r="C6" s="29" t="e" vm="12">
        <v>#VALUE!</v>
      </c>
      <c r="D6" s="8">
        <v>535</v>
      </c>
      <c r="E6" s="30">
        <f t="shared" si="0"/>
        <v>922.41379310344814</v>
      </c>
      <c r="F6" s="26">
        <v>0.42</v>
      </c>
      <c r="G6" s="26" t="s">
        <v>25</v>
      </c>
      <c r="H6" s="11">
        <f t="shared" si="1"/>
        <v>387.41379310344814</v>
      </c>
    </row>
    <row r="7" spans="1:8" ht="54.6" customHeight="1">
      <c r="A7" s="27">
        <v>6</v>
      </c>
      <c r="B7" s="28" t="s">
        <v>30</v>
      </c>
      <c r="C7" s="29" t="e" vm="13">
        <v>#VALUE!</v>
      </c>
      <c r="D7" s="8">
        <v>314</v>
      </c>
      <c r="E7" s="30">
        <f t="shared" si="0"/>
        <v>541.37931034482756</v>
      </c>
      <c r="F7" s="26">
        <v>0.42</v>
      </c>
      <c r="G7" s="26" t="s">
        <v>25</v>
      </c>
      <c r="H7" s="11">
        <f t="shared" si="1"/>
        <v>227.37931034482756</v>
      </c>
    </row>
    <row r="8" spans="1:8" ht="54.6" customHeight="1">
      <c r="A8" s="27">
        <v>7</v>
      </c>
      <c r="B8" s="28" t="s">
        <v>31</v>
      </c>
      <c r="C8" s="29" t="e" vm="14">
        <v>#VALUE!</v>
      </c>
      <c r="D8" s="8">
        <v>482</v>
      </c>
      <c r="E8" s="30">
        <v>1100</v>
      </c>
      <c r="F8" s="26">
        <v>0.42</v>
      </c>
      <c r="G8" s="26" t="s">
        <v>25</v>
      </c>
      <c r="H8" s="11">
        <f t="shared" si="1"/>
        <v>618</v>
      </c>
    </row>
    <row r="9" spans="1:8" ht="72" customHeight="1">
      <c r="A9" s="27"/>
      <c r="B9" s="28" t="s">
        <v>124</v>
      </c>
      <c r="C9" s="29" t="e" vm="15">
        <v>#VALUE!</v>
      </c>
      <c r="D9" s="8">
        <v>751.31</v>
      </c>
      <c r="E9" s="30">
        <f t="shared" si="0"/>
        <v>1366.0181818181816</v>
      </c>
      <c r="F9" s="26">
        <v>0.45</v>
      </c>
      <c r="G9" s="26" t="s">
        <v>26</v>
      </c>
      <c r="H9" s="11">
        <f t="shared" si="1"/>
        <v>614.70818181818163</v>
      </c>
    </row>
    <row r="10" spans="1:8" ht="54.6" customHeight="1">
      <c r="A10" s="27">
        <v>8</v>
      </c>
      <c r="B10" s="28" t="s">
        <v>15</v>
      </c>
      <c r="C10" s="29" t="e" vm="16">
        <v>#VALUE!</v>
      </c>
      <c r="D10" s="8">
        <v>1592</v>
      </c>
      <c r="E10" s="30">
        <f t="shared" si="0"/>
        <v>3316.666666666667</v>
      </c>
      <c r="F10" s="26">
        <v>0.52</v>
      </c>
      <c r="G10" s="26" t="s">
        <v>26</v>
      </c>
      <c r="H10" s="11">
        <f t="shared" si="1"/>
        <v>1724.666666666667</v>
      </c>
    </row>
    <row r="11" spans="1:8" ht="54.6" customHeight="1">
      <c r="A11" s="27">
        <v>9</v>
      </c>
      <c r="B11" s="28" t="s">
        <v>45</v>
      </c>
      <c r="C11" s="29" t="e" vm="17">
        <v>#VALUE!</v>
      </c>
      <c r="D11" s="8">
        <v>890</v>
      </c>
      <c r="E11" s="30">
        <f t="shared" ref="E11" si="2">D11/(1-F11)</f>
        <v>1589.2857142857142</v>
      </c>
      <c r="F11" s="26">
        <v>0.44</v>
      </c>
      <c r="G11" s="26" t="s">
        <v>26</v>
      </c>
      <c r="H11" s="11">
        <f t="shared" ref="H11" si="3">E11-D11</f>
        <v>699.28571428571422</v>
      </c>
    </row>
    <row r="12" spans="1:8" ht="54.6" customHeight="1">
      <c r="A12" s="27">
        <v>10</v>
      </c>
      <c r="B12" s="28" t="s">
        <v>16</v>
      </c>
      <c r="C12" s="29" t="e" vm="18">
        <v>#VALUE!</v>
      </c>
      <c r="D12" s="8">
        <v>321</v>
      </c>
      <c r="E12" s="30">
        <f t="shared" si="0"/>
        <v>509.52380952380952</v>
      </c>
      <c r="F12" s="26">
        <v>0.37</v>
      </c>
      <c r="G12" s="26" t="s">
        <v>25</v>
      </c>
      <c r="H12" s="11">
        <f t="shared" si="1"/>
        <v>188.52380952380952</v>
      </c>
    </row>
    <row r="13" spans="1:8" ht="54.6" customHeight="1">
      <c r="A13" s="27">
        <v>11</v>
      </c>
      <c r="B13" s="32" t="s">
        <v>34</v>
      </c>
      <c r="C13" s="31" t="e" vm="19">
        <v>#VALUE!</v>
      </c>
      <c r="D13" s="8">
        <v>1000</v>
      </c>
      <c r="E13" s="30">
        <f t="shared" si="0"/>
        <v>6249.9999999999991</v>
      </c>
      <c r="F13" s="26">
        <v>0.84</v>
      </c>
      <c r="G13" s="26" t="s">
        <v>27</v>
      </c>
      <c r="H13" s="11">
        <f t="shared" si="1"/>
        <v>5249.9999999999991</v>
      </c>
    </row>
    <row r="14" spans="1:8" ht="54.6" customHeight="1">
      <c r="A14" s="27">
        <v>12</v>
      </c>
      <c r="B14" s="32" t="s">
        <v>35</v>
      </c>
      <c r="C14" s="31" t="e" vm="20">
        <v>#VALUE!</v>
      </c>
      <c r="D14" s="8">
        <v>362</v>
      </c>
      <c r="E14" s="30">
        <f t="shared" si="0"/>
        <v>624.13793103448268</v>
      </c>
      <c r="F14" s="26">
        <v>0.42</v>
      </c>
      <c r="G14" s="26" t="s">
        <v>26</v>
      </c>
      <c r="H14" s="11">
        <f t="shared" ref="H14:H23" si="4">E14-D14</f>
        <v>262.13793103448268</v>
      </c>
    </row>
    <row r="15" spans="1:8" ht="54.6" customHeight="1">
      <c r="A15" s="27">
        <v>13</v>
      </c>
      <c r="B15" s="32" t="s">
        <v>36</v>
      </c>
      <c r="C15" s="31" t="e" vm="20">
        <v>#VALUE!</v>
      </c>
      <c r="D15" s="8">
        <v>362</v>
      </c>
      <c r="E15" s="30">
        <f t="shared" si="0"/>
        <v>624.13793103448268</v>
      </c>
      <c r="F15" s="26">
        <v>0.42</v>
      </c>
      <c r="G15" s="26" t="s">
        <v>26</v>
      </c>
      <c r="H15" s="11">
        <f t="shared" si="4"/>
        <v>262.13793103448268</v>
      </c>
    </row>
    <row r="16" spans="1:8" ht="54.6" customHeight="1">
      <c r="A16" s="27">
        <v>14</v>
      </c>
      <c r="B16" s="28" t="s">
        <v>37</v>
      </c>
      <c r="C16" s="31" t="e" vm="21">
        <v>#VALUE!</v>
      </c>
      <c r="D16" s="8">
        <v>540</v>
      </c>
      <c r="E16" s="30">
        <f t="shared" si="0"/>
        <v>931.03448275862058</v>
      </c>
      <c r="F16" s="26">
        <v>0.42</v>
      </c>
      <c r="G16" s="26" t="s">
        <v>26</v>
      </c>
      <c r="H16" s="11">
        <f t="shared" si="4"/>
        <v>391.03448275862058</v>
      </c>
    </row>
    <row r="17" spans="1:8" ht="54.6" customHeight="1">
      <c r="A17" s="27">
        <v>15</v>
      </c>
      <c r="B17" s="28" t="s">
        <v>38</v>
      </c>
      <c r="C17" s="31" t="e" vm="22">
        <v>#VALUE!</v>
      </c>
      <c r="D17" s="8">
        <v>1330</v>
      </c>
      <c r="E17" s="30">
        <f t="shared" si="0"/>
        <v>2375</v>
      </c>
      <c r="F17" s="26">
        <v>0.44</v>
      </c>
      <c r="G17" s="26" t="s">
        <v>26</v>
      </c>
      <c r="H17" s="11">
        <f t="shared" si="4"/>
        <v>1045</v>
      </c>
    </row>
    <row r="18" spans="1:8" ht="54.6" customHeight="1">
      <c r="A18" s="27">
        <v>16</v>
      </c>
      <c r="B18" s="28" t="s">
        <v>39</v>
      </c>
      <c r="C18" s="31" t="e" vm="23">
        <v>#VALUE!</v>
      </c>
      <c r="D18" s="8">
        <v>1602</v>
      </c>
      <c r="E18" s="30">
        <f t="shared" si="0"/>
        <v>2715.2542372881353</v>
      </c>
      <c r="F18" s="26">
        <v>0.41</v>
      </c>
      <c r="G18" s="26" t="s">
        <v>26</v>
      </c>
      <c r="H18" s="11">
        <f t="shared" si="4"/>
        <v>1113.2542372881353</v>
      </c>
    </row>
    <row r="19" spans="1:8" ht="54.6" customHeight="1">
      <c r="A19" s="27">
        <v>17</v>
      </c>
      <c r="B19" s="28" t="s">
        <v>40</v>
      </c>
      <c r="C19" s="31" t="e" vm="24">
        <v>#VALUE!</v>
      </c>
      <c r="D19" s="8">
        <v>845</v>
      </c>
      <c r="E19" s="30">
        <f t="shared" si="0"/>
        <v>1594.3396226415093</v>
      </c>
      <c r="F19" s="26">
        <v>0.47</v>
      </c>
      <c r="G19" s="26" t="s">
        <v>26</v>
      </c>
      <c r="H19" s="11">
        <f t="shared" si="4"/>
        <v>749.33962264150932</v>
      </c>
    </row>
    <row r="20" spans="1:8" ht="54.6" customHeight="1">
      <c r="A20" s="27">
        <v>18</v>
      </c>
      <c r="B20" s="32" t="s">
        <v>114</v>
      </c>
      <c r="C20" s="31" t="e" vm="25">
        <v>#VALUE!</v>
      </c>
      <c r="D20" s="8">
        <v>217</v>
      </c>
      <c r="E20" s="30">
        <v>350</v>
      </c>
      <c r="F20" s="26">
        <v>0.69069999999999998</v>
      </c>
      <c r="G20" s="26" t="s">
        <v>26</v>
      </c>
      <c r="H20" s="11">
        <f t="shared" si="4"/>
        <v>133</v>
      </c>
    </row>
    <row r="21" spans="1:8" ht="54.6" customHeight="1">
      <c r="A21" s="27">
        <v>19</v>
      </c>
      <c r="B21" s="32" t="s">
        <v>41</v>
      </c>
      <c r="C21" s="31" t="e" vm="26">
        <v>#VALUE!</v>
      </c>
      <c r="D21" s="8">
        <v>210</v>
      </c>
      <c r="E21" s="30">
        <f t="shared" si="0"/>
        <v>396.22641509433959</v>
      </c>
      <c r="F21" s="26">
        <v>0.47</v>
      </c>
      <c r="G21" s="26" t="s">
        <v>26</v>
      </c>
      <c r="H21" s="11">
        <f t="shared" si="4"/>
        <v>186.22641509433959</v>
      </c>
    </row>
    <row r="22" spans="1:8" ht="54.6" customHeight="1">
      <c r="A22" s="27">
        <v>20</v>
      </c>
      <c r="B22" s="32" t="s">
        <v>42</v>
      </c>
      <c r="C22" s="31" t="e" vm="27">
        <v>#VALUE!</v>
      </c>
      <c r="D22" s="8">
        <v>1256</v>
      </c>
      <c r="E22" s="30">
        <f t="shared" si="0"/>
        <v>2512</v>
      </c>
      <c r="F22" s="26">
        <v>0.5</v>
      </c>
      <c r="G22" s="26" t="s">
        <v>26</v>
      </c>
      <c r="H22" s="11">
        <f t="shared" si="4"/>
        <v>1256</v>
      </c>
    </row>
    <row r="23" spans="1:8" ht="54.6" customHeight="1">
      <c r="A23" s="27"/>
      <c r="B23" s="32" t="s">
        <v>129</v>
      </c>
      <c r="C23" s="31" t="e" vm="28">
        <v>#VALUE!</v>
      </c>
      <c r="D23" s="8">
        <v>304.33999999999997</v>
      </c>
      <c r="E23" s="30">
        <v>600</v>
      </c>
      <c r="F23" s="26">
        <v>0.49280000000000002</v>
      </c>
      <c r="G23" s="26" t="s">
        <v>130</v>
      </c>
      <c r="H23" s="11">
        <f t="shared" si="4"/>
        <v>295.66000000000003</v>
      </c>
    </row>
    <row r="24" spans="1:8" ht="54.6" customHeight="1">
      <c r="A24" s="27">
        <v>21</v>
      </c>
      <c r="B24" s="32" t="s">
        <v>43</v>
      </c>
      <c r="C24" s="31" t="e" vm="29">
        <v>#VALUE!</v>
      </c>
      <c r="D24" s="8">
        <v>550</v>
      </c>
      <c r="E24" s="30">
        <v>950</v>
      </c>
      <c r="F24" s="26">
        <v>0.5</v>
      </c>
      <c r="G24" s="26" t="s">
        <v>130</v>
      </c>
      <c r="H24" s="11">
        <f t="shared" ref="H24:H29" si="5">E24-D24</f>
        <v>400</v>
      </c>
    </row>
    <row r="25" spans="1:8" ht="54.6" customHeight="1">
      <c r="A25" s="27"/>
      <c r="B25" s="28" t="s">
        <v>158</v>
      </c>
      <c r="C25" s="31" t="e" vm="30">
        <v>#VALUE!</v>
      </c>
      <c r="D25" s="8">
        <v>730.05</v>
      </c>
      <c r="E25" s="30">
        <v>1600</v>
      </c>
      <c r="F25" s="26"/>
      <c r="G25" s="26"/>
      <c r="H25" s="11">
        <f t="shared" si="5"/>
        <v>869.95</v>
      </c>
    </row>
    <row r="26" spans="1:8" ht="54.6" customHeight="1">
      <c r="A26" s="27">
        <v>22</v>
      </c>
      <c r="B26" s="28" t="s">
        <v>48</v>
      </c>
      <c r="C26" s="31" t="e" vm="31">
        <v>#VALUE!</v>
      </c>
      <c r="D26" s="8">
        <v>275</v>
      </c>
      <c r="E26" s="30">
        <f t="shared" ref="E26" si="6">D26/(1-F26)</f>
        <v>550</v>
      </c>
      <c r="F26" s="26">
        <v>0.5</v>
      </c>
      <c r="G26" s="26" t="s">
        <v>27</v>
      </c>
      <c r="H26" s="11">
        <f t="shared" si="5"/>
        <v>275</v>
      </c>
    </row>
    <row r="27" spans="1:8" ht="54.6" customHeight="1">
      <c r="A27" s="27">
        <v>23</v>
      </c>
      <c r="B27" s="28" t="s">
        <v>107</v>
      </c>
      <c r="C27" s="31" t="e" vm="32">
        <v>#VALUE!</v>
      </c>
      <c r="D27" s="8">
        <v>150</v>
      </c>
      <c r="E27" s="30">
        <f t="shared" ref="E27" si="7">D27/(1-F27)</f>
        <v>300</v>
      </c>
      <c r="F27" s="26">
        <v>0.5</v>
      </c>
      <c r="G27" s="26" t="s">
        <v>27</v>
      </c>
      <c r="H27" s="11">
        <f t="shared" ref="H27" si="8">E27-D27</f>
        <v>150</v>
      </c>
    </row>
    <row r="28" spans="1:8" ht="54.6" customHeight="1">
      <c r="A28" s="27">
        <v>23</v>
      </c>
      <c r="B28" s="28" t="s">
        <v>49</v>
      </c>
      <c r="C28" s="31" t="e" vm="31">
        <v>#VALUE!</v>
      </c>
      <c r="D28" s="8">
        <v>350</v>
      </c>
      <c r="E28" s="30">
        <f>D28/(1-F28)</f>
        <v>700</v>
      </c>
      <c r="F28" s="26">
        <v>0.5</v>
      </c>
      <c r="G28" s="26" t="s">
        <v>27</v>
      </c>
      <c r="H28" s="11">
        <f t="shared" si="5"/>
        <v>350</v>
      </c>
    </row>
    <row r="29" spans="1:8" ht="54.6" customHeight="1">
      <c r="A29" s="27">
        <v>24</v>
      </c>
      <c r="B29" s="28" t="s">
        <v>56</v>
      </c>
      <c r="C29" s="31" t="e" vm="33">
        <v>#VALUE!</v>
      </c>
      <c r="D29" s="8">
        <v>2580</v>
      </c>
      <c r="E29" s="30">
        <f>D29/(1-F29)</f>
        <v>4195.1219512195121</v>
      </c>
      <c r="F29" s="26">
        <v>0.38500000000000001</v>
      </c>
      <c r="G29" s="26" t="s">
        <v>25</v>
      </c>
      <c r="H29" s="11">
        <f t="shared" si="5"/>
        <v>1615.1219512195121</v>
      </c>
    </row>
    <row r="30" spans="1:8" ht="54.6" customHeight="1">
      <c r="A30" s="27">
        <v>25</v>
      </c>
      <c r="B30" s="28" t="s">
        <v>58</v>
      </c>
      <c r="C30" s="31" t="e" vm="34">
        <v>#VALUE!</v>
      </c>
      <c r="D30" s="8">
        <v>1020</v>
      </c>
      <c r="E30" s="30">
        <f t="shared" ref="E30:E44" si="9">D30/(1-F30)</f>
        <v>1892.3933209647498</v>
      </c>
      <c r="F30" s="26">
        <v>0.46100000000000002</v>
      </c>
      <c r="G30" s="26" t="s">
        <v>26</v>
      </c>
      <c r="H30" s="11">
        <f t="shared" ref="H30:H44" si="10">E30-D30</f>
        <v>872.39332096474982</v>
      </c>
    </row>
    <row r="31" spans="1:8" ht="54.6" customHeight="1">
      <c r="A31" s="27">
        <v>26</v>
      </c>
      <c r="B31" s="28" t="s">
        <v>59</v>
      </c>
      <c r="C31" s="31" t="e" vm="35">
        <v>#VALUE!</v>
      </c>
      <c r="D31" s="8">
        <v>3990</v>
      </c>
      <c r="E31" s="30">
        <f t="shared" si="9"/>
        <v>7565.4152445961327</v>
      </c>
      <c r="F31" s="26">
        <v>0.47260000000000002</v>
      </c>
      <c r="G31" s="26" t="s">
        <v>26</v>
      </c>
      <c r="H31" s="11">
        <f t="shared" si="10"/>
        <v>3575.4152445961327</v>
      </c>
    </row>
    <row r="32" spans="1:8" ht="54.6" customHeight="1">
      <c r="A32" s="27">
        <v>27</v>
      </c>
      <c r="B32" s="28" t="s">
        <v>57</v>
      </c>
      <c r="C32" s="31" t="e" vm="36">
        <v>#VALUE!</v>
      </c>
      <c r="D32" s="8">
        <v>1050</v>
      </c>
      <c r="E32" s="30">
        <f t="shared" si="9"/>
        <v>1653.543307086614</v>
      </c>
      <c r="F32" s="26">
        <v>0.36499999999999999</v>
      </c>
      <c r="G32" s="26" t="s">
        <v>25</v>
      </c>
      <c r="H32" s="11">
        <f t="shared" si="10"/>
        <v>603.54330708661405</v>
      </c>
    </row>
    <row r="33" spans="1:13" ht="54.6" customHeight="1">
      <c r="A33" s="27">
        <v>28</v>
      </c>
      <c r="B33" s="28" t="s">
        <v>60</v>
      </c>
      <c r="C33" s="31" t="e" vm="37">
        <v>#VALUE!</v>
      </c>
      <c r="D33" s="8">
        <v>438</v>
      </c>
      <c r="E33" s="30">
        <f t="shared" si="9"/>
        <v>684.375</v>
      </c>
      <c r="F33" s="26">
        <v>0.36</v>
      </c>
      <c r="G33" s="26" t="s">
        <v>25</v>
      </c>
      <c r="H33" s="11">
        <f t="shared" si="10"/>
        <v>246.375</v>
      </c>
    </row>
    <row r="34" spans="1:13" ht="54.6" customHeight="1">
      <c r="A34" s="27">
        <v>29</v>
      </c>
      <c r="B34" s="28" t="s">
        <v>61</v>
      </c>
      <c r="C34" s="31" t="e" vm="38">
        <v>#VALUE!</v>
      </c>
      <c r="D34" s="8">
        <v>1510</v>
      </c>
      <c r="E34" s="30">
        <f t="shared" si="9"/>
        <v>2368.6274509803925</v>
      </c>
      <c r="F34" s="26">
        <v>0.36249999999999999</v>
      </c>
      <c r="G34" s="26" t="s">
        <v>25</v>
      </c>
      <c r="H34" s="11">
        <f t="shared" si="10"/>
        <v>858.6274509803925</v>
      </c>
      <c r="M34" s="43"/>
    </row>
    <row r="35" spans="1:13" ht="54.6" customHeight="1">
      <c r="A35" s="27">
        <v>30</v>
      </c>
      <c r="B35" s="28" t="s">
        <v>62</v>
      </c>
      <c r="C35" s="31" t="e" vm="39">
        <v>#VALUE!</v>
      </c>
      <c r="D35" s="8">
        <v>426.38</v>
      </c>
      <c r="E35" s="30">
        <f t="shared" si="9"/>
        <v>693.30081300813004</v>
      </c>
      <c r="F35" s="26">
        <v>0.38500000000000001</v>
      </c>
      <c r="G35" s="26" t="s">
        <v>25</v>
      </c>
      <c r="H35" s="11">
        <f t="shared" si="10"/>
        <v>266.92081300813004</v>
      </c>
      <c r="K35" s="43"/>
    </row>
    <row r="36" spans="1:13" ht="54.6" customHeight="1">
      <c r="A36" s="27">
        <v>31</v>
      </c>
      <c r="B36" s="28" t="s">
        <v>63</v>
      </c>
      <c r="C36" s="31" t="e" vm="40">
        <v>#VALUE!</v>
      </c>
      <c r="D36" s="8">
        <v>863</v>
      </c>
      <c r="E36" s="30">
        <f t="shared" si="9"/>
        <v>1403.2520325203252</v>
      </c>
      <c r="F36" s="26">
        <v>0.38500000000000001</v>
      </c>
      <c r="G36" s="26" t="s">
        <v>25</v>
      </c>
      <c r="H36" s="11">
        <f t="shared" si="10"/>
        <v>540.2520325203252</v>
      </c>
    </row>
    <row r="37" spans="1:13" ht="54.6" customHeight="1">
      <c r="A37" s="27">
        <v>32</v>
      </c>
      <c r="B37" s="28" t="s">
        <v>84</v>
      </c>
      <c r="C37" s="31" t="e" vm="41">
        <v>#VALUE!</v>
      </c>
      <c r="D37" s="8">
        <v>262</v>
      </c>
      <c r="E37" s="30">
        <f t="shared" si="9"/>
        <v>436.66666666666669</v>
      </c>
      <c r="F37" s="26">
        <v>0.4</v>
      </c>
      <c r="G37" s="26" t="s">
        <v>25</v>
      </c>
      <c r="H37" s="11">
        <f t="shared" si="10"/>
        <v>174.66666666666669</v>
      </c>
    </row>
    <row r="38" spans="1:13" ht="84" customHeight="1">
      <c r="A38" s="27"/>
      <c r="B38" s="28" t="s">
        <v>169</v>
      </c>
      <c r="C38" s="31" t="e" vm="42">
        <v>#VALUE!</v>
      </c>
      <c r="D38" s="8">
        <v>1791</v>
      </c>
      <c r="E38" s="30">
        <v>3700</v>
      </c>
      <c r="F38" s="26"/>
      <c r="G38" s="26" t="s">
        <v>26</v>
      </c>
      <c r="H38" s="11">
        <f t="shared" si="10"/>
        <v>1909</v>
      </c>
      <c r="L38" s="43"/>
    </row>
    <row r="39" spans="1:13" ht="84" customHeight="1">
      <c r="A39" s="27"/>
      <c r="B39" s="28" t="s">
        <v>170</v>
      </c>
      <c r="C39" s="31" t="e" vm="43">
        <v>#VALUE!</v>
      </c>
      <c r="D39" s="8">
        <v>2625</v>
      </c>
      <c r="E39" s="30">
        <v>5590</v>
      </c>
      <c r="F39" s="26"/>
      <c r="G39" s="26"/>
      <c r="H39" s="11">
        <f t="shared" si="10"/>
        <v>2965</v>
      </c>
    </row>
    <row r="40" spans="1:13" ht="84" customHeight="1">
      <c r="A40" s="27"/>
      <c r="B40" s="28" t="s">
        <v>172</v>
      </c>
      <c r="C40" s="31" t="e" vm="44">
        <v>#VALUE!</v>
      </c>
      <c r="D40" s="8">
        <v>1298</v>
      </c>
      <c r="E40" s="30">
        <v>2600</v>
      </c>
      <c r="F40" s="26"/>
      <c r="G40" s="26"/>
      <c r="H40" s="11">
        <f t="shared" si="10"/>
        <v>1302</v>
      </c>
    </row>
    <row r="41" spans="1:13" ht="82.5" customHeight="1">
      <c r="A41" s="27"/>
      <c r="B41" s="28" t="s">
        <v>165</v>
      </c>
      <c r="C41" s="31" t="e" vm="45">
        <v>#VALUE!</v>
      </c>
      <c r="D41" s="8">
        <v>1150.31</v>
      </c>
      <c r="E41" s="30">
        <v>1739</v>
      </c>
      <c r="F41" s="26"/>
      <c r="G41" s="26" t="s">
        <v>26</v>
      </c>
      <c r="H41" s="11">
        <f t="shared" si="10"/>
        <v>588.69000000000005</v>
      </c>
    </row>
    <row r="42" spans="1:13" ht="82.5" customHeight="1">
      <c r="A42" s="27"/>
      <c r="B42" s="28" t="s">
        <v>167</v>
      </c>
      <c r="C42" s="31" t="e" vm="46">
        <v>#VALUE!</v>
      </c>
      <c r="D42" s="8">
        <v>250</v>
      </c>
      <c r="E42" s="30">
        <v>450</v>
      </c>
      <c r="F42" s="26"/>
      <c r="G42" s="26"/>
      <c r="H42" s="11">
        <f t="shared" si="10"/>
        <v>200</v>
      </c>
    </row>
    <row r="43" spans="1:13" ht="54.6" customHeight="1">
      <c r="A43" s="27">
        <v>33</v>
      </c>
      <c r="B43" s="28" t="s">
        <v>64</v>
      </c>
      <c r="C43" s="31" t="e" vm="32">
        <v>#VALUE!</v>
      </c>
      <c r="D43" s="8">
        <v>600</v>
      </c>
      <c r="E43" s="30">
        <f t="shared" si="9"/>
        <v>1200</v>
      </c>
      <c r="F43" s="26">
        <v>0.5</v>
      </c>
      <c r="G43" s="26" t="s">
        <v>27</v>
      </c>
      <c r="H43" s="11">
        <f t="shared" si="10"/>
        <v>600</v>
      </c>
    </row>
    <row r="44" spans="1:13" ht="54.6" customHeight="1">
      <c r="A44" s="27">
        <v>34</v>
      </c>
      <c r="B44" s="28" t="s">
        <v>171</v>
      </c>
      <c r="C44" s="31" t="e" vm="32">
        <v>#VALUE!</v>
      </c>
      <c r="D44" s="8">
        <v>750</v>
      </c>
      <c r="E44" s="30">
        <f t="shared" si="9"/>
        <v>1500</v>
      </c>
      <c r="F44" s="26">
        <v>0.5</v>
      </c>
      <c r="G44" s="26" t="s">
        <v>27</v>
      </c>
      <c r="H44" s="11">
        <f t="shared" si="10"/>
        <v>750</v>
      </c>
    </row>
    <row r="45" spans="1:13" ht="54.6" customHeight="1">
      <c r="A45" s="27">
        <v>35</v>
      </c>
      <c r="B45" s="28" t="s">
        <v>65</v>
      </c>
      <c r="C45" s="31" t="e" vm="47">
        <v>#VALUE!</v>
      </c>
      <c r="D45" s="8">
        <v>860</v>
      </c>
      <c r="E45" s="30">
        <f t="shared" ref="E45:E130" si="11">D45/(1-F45)</f>
        <v>1433.3333333333335</v>
      </c>
      <c r="F45" s="26">
        <v>0.4</v>
      </c>
      <c r="G45" s="26" t="s">
        <v>25</v>
      </c>
      <c r="H45" s="11">
        <f t="shared" ref="H45:H130" si="12">E45-D45</f>
        <v>573.33333333333348</v>
      </c>
    </row>
    <row r="46" spans="1:13" ht="72.75" customHeight="1">
      <c r="A46" s="27">
        <v>36</v>
      </c>
      <c r="B46" s="28" t="s">
        <v>66</v>
      </c>
      <c r="C46" s="31" t="e" vm="48">
        <v>#VALUE!</v>
      </c>
      <c r="D46" s="8">
        <v>394.03</v>
      </c>
      <c r="E46" s="30">
        <f t="shared" si="11"/>
        <v>673.55555555555554</v>
      </c>
      <c r="F46" s="26">
        <v>0.41499999999999998</v>
      </c>
      <c r="G46" s="26" t="s">
        <v>26</v>
      </c>
      <c r="H46" s="11">
        <f t="shared" si="12"/>
        <v>279.52555555555557</v>
      </c>
    </row>
    <row r="47" spans="1:13" ht="90" customHeight="1">
      <c r="A47" s="27">
        <v>37</v>
      </c>
      <c r="B47" s="28" t="s">
        <v>67</v>
      </c>
      <c r="C47" s="31" t="e" vm="49">
        <v>#VALUE!</v>
      </c>
      <c r="D47" s="8">
        <v>356.59</v>
      </c>
      <c r="E47" s="30">
        <f t="shared" si="11"/>
        <v>691.0658914728682</v>
      </c>
      <c r="F47" s="26">
        <v>0.48399999999999999</v>
      </c>
      <c r="G47" s="26" t="s">
        <v>26</v>
      </c>
      <c r="H47" s="11">
        <f t="shared" si="12"/>
        <v>334.47589147286823</v>
      </c>
    </row>
    <row r="48" spans="1:13" ht="54.6" customHeight="1">
      <c r="A48" s="27">
        <v>38</v>
      </c>
      <c r="B48" s="28" t="s">
        <v>68</v>
      </c>
      <c r="C48" s="31" t="e" vm="50">
        <v>#VALUE!</v>
      </c>
      <c r="D48" s="8">
        <v>530.71</v>
      </c>
      <c r="E48" s="30">
        <f t="shared" si="11"/>
        <v>907.19658119658129</v>
      </c>
      <c r="F48" s="26">
        <v>0.41499999999999998</v>
      </c>
      <c r="G48" s="26" t="s">
        <v>26</v>
      </c>
      <c r="H48" s="11">
        <f t="shared" si="12"/>
        <v>376.48658119658126</v>
      </c>
    </row>
    <row r="49" spans="1:8" ht="54.6" customHeight="1">
      <c r="A49" s="27">
        <v>39</v>
      </c>
      <c r="B49" s="32" t="s">
        <v>69</v>
      </c>
      <c r="C49" s="31" t="e" vm="51">
        <v>#VALUE!</v>
      </c>
      <c r="D49" s="8">
        <v>535.47</v>
      </c>
      <c r="E49" s="30">
        <f t="shared" si="11"/>
        <v>993.45083487940644</v>
      </c>
      <c r="F49" s="26">
        <v>0.46100000000000002</v>
      </c>
      <c r="G49" s="26" t="s">
        <v>26</v>
      </c>
      <c r="H49" s="11">
        <f t="shared" si="12"/>
        <v>457.98083487940642</v>
      </c>
    </row>
    <row r="50" spans="1:8" ht="77.25" customHeight="1">
      <c r="A50" s="27"/>
      <c r="B50" s="32" t="s">
        <v>150</v>
      </c>
      <c r="C50" s="31" t="e" vm="52">
        <v>#VALUE!</v>
      </c>
      <c r="D50" s="8">
        <v>387</v>
      </c>
      <c r="E50" s="30">
        <v>719</v>
      </c>
      <c r="F50" s="26"/>
      <c r="G50" s="26" t="s">
        <v>26</v>
      </c>
      <c r="H50" s="11">
        <f t="shared" si="12"/>
        <v>332</v>
      </c>
    </row>
    <row r="51" spans="1:8" ht="75" customHeight="1">
      <c r="A51" s="27"/>
      <c r="B51" s="32" t="s">
        <v>121</v>
      </c>
      <c r="C51" s="31" t="e" vm="53">
        <v>#VALUE!</v>
      </c>
      <c r="D51" s="8">
        <v>531</v>
      </c>
      <c r="E51" s="30">
        <v>950</v>
      </c>
      <c r="F51" s="26">
        <v>0.67800000000000005</v>
      </c>
      <c r="G51" s="26" t="s">
        <v>26</v>
      </c>
      <c r="H51" s="11">
        <f t="shared" si="12"/>
        <v>419</v>
      </c>
    </row>
    <row r="52" spans="1:8" ht="54.6" customHeight="1">
      <c r="A52" s="27">
        <v>40</v>
      </c>
      <c r="B52" s="32" t="s">
        <v>70</v>
      </c>
      <c r="C52" s="31" t="e" vm="54">
        <v>#VALUE!</v>
      </c>
      <c r="D52" s="8">
        <v>385</v>
      </c>
      <c r="E52" s="30">
        <f t="shared" si="11"/>
        <v>691.20287253141839</v>
      </c>
      <c r="F52" s="26">
        <v>0.443</v>
      </c>
      <c r="G52" s="26" t="s">
        <v>26</v>
      </c>
      <c r="H52" s="11">
        <f t="shared" si="12"/>
        <v>306.20287253141839</v>
      </c>
    </row>
    <row r="53" spans="1:8" ht="54.6" customHeight="1">
      <c r="A53" s="27">
        <v>41</v>
      </c>
      <c r="B53" s="32" t="s">
        <v>71</v>
      </c>
      <c r="C53" s="31" t="e" vm="55">
        <v>#VALUE!</v>
      </c>
      <c r="D53" s="8">
        <v>366.52</v>
      </c>
      <c r="E53" s="30">
        <f t="shared" si="11"/>
        <v>695.48387096774184</v>
      </c>
      <c r="F53" s="26">
        <v>0.47299999999999998</v>
      </c>
      <c r="G53" s="26" t="s">
        <v>26</v>
      </c>
      <c r="H53" s="11">
        <f t="shared" si="12"/>
        <v>328.96387096774185</v>
      </c>
    </row>
    <row r="54" spans="1:8" ht="82.5" customHeight="1">
      <c r="A54" s="27"/>
      <c r="B54" s="32" t="s">
        <v>120</v>
      </c>
      <c r="C54" s="31" t="e" vm="56">
        <v>#VALUE!</v>
      </c>
      <c r="D54" s="8">
        <v>576.96</v>
      </c>
      <c r="E54" s="30">
        <f t="shared" si="11"/>
        <v>1716.6319547753649</v>
      </c>
      <c r="F54" s="26">
        <v>0.66390000000000005</v>
      </c>
      <c r="G54" s="26" t="s">
        <v>26</v>
      </c>
      <c r="H54" s="11">
        <f t="shared" si="12"/>
        <v>1139.6719547753648</v>
      </c>
    </row>
    <row r="55" spans="1:8" ht="54.6" customHeight="1">
      <c r="A55" s="27">
        <v>42</v>
      </c>
      <c r="B55" s="32" t="s">
        <v>72</v>
      </c>
      <c r="C55" s="31" t="e" vm="57">
        <v>#VALUE!</v>
      </c>
      <c r="D55" s="8">
        <v>468.38</v>
      </c>
      <c r="E55" s="30">
        <f t="shared" si="11"/>
        <v>897.27969348658996</v>
      </c>
      <c r="F55" s="26">
        <v>0.47799999999999998</v>
      </c>
      <c r="G55" s="26" t="s">
        <v>26</v>
      </c>
      <c r="H55" s="11">
        <f t="shared" si="12"/>
        <v>428.89969348658997</v>
      </c>
    </row>
    <row r="56" spans="1:8" ht="54.6" customHeight="1">
      <c r="A56" s="27">
        <v>43</v>
      </c>
      <c r="B56" s="32" t="s">
        <v>73</v>
      </c>
      <c r="C56" s="31" t="e" vm="58">
        <v>#VALUE!</v>
      </c>
      <c r="D56" s="8">
        <v>742.14</v>
      </c>
      <c r="E56" s="30">
        <v>1330</v>
      </c>
      <c r="F56" s="26">
        <v>0.443</v>
      </c>
      <c r="G56" s="26" t="s">
        <v>26</v>
      </c>
      <c r="H56" s="11">
        <f t="shared" si="12"/>
        <v>587.86</v>
      </c>
    </row>
    <row r="57" spans="1:8" ht="73.5" customHeight="1">
      <c r="A57" s="27"/>
      <c r="B57" s="32" t="s">
        <v>145</v>
      </c>
      <c r="C57" s="31" t="e" vm="59">
        <v>#VALUE!</v>
      </c>
      <c r="D57" s="8">
        <v>939.07</v>
      </c>
      <c r="E57" s="30">
        <f t="shared" si="11"/>
        <v>1676.9107142857142</v>
      </c>
      <c r="F57" s="26">
        <v>0.44</v>
      </c>
      <c r="G57" s="26" t="s">
        <v>26</v>
      </c>
      <c r="H57" s="11">
        <f t="shared" si="12"/>
        <v>737.84071428571417</v>
      </c>
    </row>
    <row r="58" spans="1:8" ht="54.6" customHeight="1">
      <c r="A58" s="27">
        <v>44</v>
      </c>
      <c r="B58" s="32" t="s">
        <v>74</v>
      </c>
      <c r="C58" s="31" t="e" vm="60">
        <v>#VALUE!</v>
      </c>
      <c r="D58" s="8">
        <v>2016.08</v>
      </c>
      <c r="E58" s="30">
        <f t="shared" si="11"/>
        <v>3665.5999999999995</v>
      </c>
      <c r="F58" s="26">
        <v>0.45</v>
      </c>
      <c r="G58" s="26" t="s">
        <v>26</v>
      </c>
      <c r="H58" s="11">
        <f t="shared" si="12"/>
        <v>1649.5199999999995</v>
      </c>
    </row>
    <row r="59" spans="1:8" ht="75.75" customHeight="1">
      <c r="A59" s="27">
        <v>45</v>
      </c>
      <c r="B59" s="32" t="s">
        <v>160</v>
      </c>
      <c r="C59" s="31" t="e" vm="61">
        <v>#VALUE!</v>
      </c>
      <c r="D59" s="8">
        <v>785.97</v>
      </c>
      <c r="E59" s="30">
        <v>1500</v>
      </c>
      <c r="F59" s="26">
        <v>0.55000000000000004</v>
      </c>
      <c r="G59" s="26" t="s">
        <v>26</v>
      </c>
      <c r="H59" s="11">
        <f t="shared" si="12"/>
        <v>714.03</v>
      </c>
    </row>
    <row r="60" spans="1:8" ht="54.6" customHeight="1">
      <c r="A60" s="27">
        <v>46</v>
      </c>
      <c r="B60" s="32" t="s">
        <v>75</v>
      </c>
      <c r="C60" s="31" t="e" vm="62">
        <v>#VALUE!</v>
      </c>
      <c r="D60" s="8">
        <v>910.77</v>
      </c>
      <c r="E60" s="30">
        <f t="shared" si="11"/>
        <v>1554.2150170648463</v>
      </c>
      <c r="F60" s="26">
        <v>0.41399999999999998</v>
      </c>
      <c r="G60" s="26" t="s">
        <v>26</v>
      </c>
      <c r="H60" s="11">
        <f t="shared" si="12"/>
        <v>643.4450170648463</v>
      </c>
    </row>
    <row r="61" spans="1:8" ht="54.6" customHeight="1">
      <c r="A61" s="27"/>
      <c r="B61" s="32" t="s">
        <v>117</v>
      </c>
      <c r="C61" s="31" t="e" vm="63">
        <v>#VALUE!</v>
      </c>
      <c r="D61" s="8">
        <v>377.06</v>
      </c>
      <c r="E61" s="30">
        <f t="shared" ref="E61" si="13">D61/(1-F61)</f>
        <v>769.51020408163265</v>
      </c>
      <c r="F61" s="26">
        <v>0.51</v>
      </c>
      <c r="G61" s="26" t="s">
        <v>26</v>
      </c>
      <c r="H61" s="11">
        <f t="shared" ref="H61" si="14">E61-D61</f>
        <v>392.45020408163265</v>
      </c>
    </row>
    <row r="62" spans="1:8" ht="54.6" customHeight="1">
      <c r="A62" s="27">
        <v>47</v>
      </c>
      <c r="B62" s="32" t="s">
        <v>76</v>
      </c>
      <c r="C62" s="31" t="e" vm="64">
        <v>#VALUE!</v>
      </c>
      <c r="D62" s="8">
        <v>1526.21</v>
      </c>
      <c r="E62" s="30">
        <f t="shared" si="11"/>
        <v>2894.3864972501424</v>
      </c>
      <c r="F62" s="26">
        <v>0.47270000000000001</v>
      </c>
      <c r="G62" s="26" t="s">
        <v>26</v>
      </c>
      <c r="H62" s="11">
        <f t="shared" si="12"/>
        <v>1368.1764972501423</v>
      </c>
    </row>
    <row r="63" spans="1:8" ht="54.6" customHeight="1">
      <c r="A63" s="27">
        <v>48</v>
      </c>
      <c r="B63" s="32" t="s">
        <v>77</v>
      </c>
      <c r="C63" s="31" t="e" vm="65">
        <v>#VALUE!</v>
      </c>
      <c r="D63" s="8">
        <v>2000.65</v>
      </c>
      <c r="E63" s="30">
        <f t="shared" si="11"/>
        <v>3794.1399582780205</v>
      </c>
      <c r="F63" s="26">
        <v>0.47270000000000001</v>
      </c>
      <c r="G63" s="26" t="s">
        <v>26</v>
      </c>
      <c r="H63" s="11">
        <f t="shared" si="12"/>
        <v>1793.4899582780204</v>
      </c>
    </row>
    <row r="64" spans="1:8" ht="54.6" customHeight="1">
      <c r="A64" s="27">
        <v>49</v>
      </c>
      <c r="B64" s="32" t="s">
        <v>78</v>
      </c>
      <c r="C64" s="31" t="e" vm="66">
        <v>#VALUE!</v>
      </c>
      <c r="D64" s="8">
        <v>1840.6</v>
      </c>
      <c r="E64" s="30">
        <f t="shared" si="11"/>
        <v>3490.6125545230416</v>
      </c>
      <c r="F64" s="26">
        <v>0.47270000000000001</v>
      </c>
      <c r="G64" s="26" t="s">
        <v>26</v>
      </c>
      <c r="H64" s="11">
        <f t="shared" si="12"/>
        <v>1650.0125545230417</v>
      </c>
    </row>
    <row r="65" spans="1:10" ht="91.5" customHeight="1">
      <c r="A65" s="27"/>
      <c r="B65" s="32" t="s">
        <v>122</v>
      </c>
      <c r="C65" s="31" t="e" vm="67">
        <v>#VALUE!</v>
      </c>
      <c r="D65" s="8">
        <v>2913.16</v>
      </c>
      <c r="E65" s="30">
        <f t="shared" si="11"/>
        <v>5849.7188755020079</v>
      </c>
      <c r="F65" s="26">
        <v>0.502</v>
      </c>
      <c r="G65" s="26" t="s">
        <v>26</v>
      </c>
      <c r="H65" s="11">
        <f t="shared" si="12"/>
        <v>2936.558875502008</v>
      </c>
    </row>
    <row r="66" spans="1:10" ht="91.5" customHeight="1">
      <c r="A66" s="27"/>
      <c r="B66" s="32" t="s">
        <v>132</v>
      </c>
      <c r="C66" s="31" t="e" vm="68">
        <v>#VALUE!</v>
      </c>
      <c r="D66" s="8">
        <v>793.24</v>
      </c>
      <c r="E66" s="30">
        <f t="shared" si="11"/>
        <v>1762.7555555555557</v>
      </c>
      <c r="F66" s="26">
        <v>0.55000000000000004</v>
      </c>
      <c r="G66" s="26" t="s">
        <v>26</v>
      </c>
      <c r="H66" s="11">
        <f t="shared" si="12"/>
        <v>969.51555555555569</v>
      </c>
    </row>
    <row r="67" spans="1:10" ht="91.5" customHeight="1">
      <c r="A67" s="27"/>
      <c r="B67" s="32" t="s">
        <v>144</v>
      </c>
      <c r="C67" s="31" t="e" vm="69">
        <v>#VALUE!</v>
      </c>
      <c r="D67" s="8">
        <v>5292.61</v>
      </c>
      <c r="E67" s="30">
        <v>6500</v>
      </c>
      <c r="F67" s="26"/>
      <c r="G67" s="26" t="s">
        <v>26</v>
      </c>
      <c r="H67" s="11">
        <f t="shared" si="12"/>
        <v>1207.3900000000003</v>
      </c>
    </row>
    <row r="68" spans="1:10" ht="54.6" customHeight="1">
      <c r="A68" s="27">
        <v>50</v>
      </c>
      <c r="B68" s="32" t="s">
        <v>79</v>
      </c>
      <c r="C68" s="31" t="e" vm="70">
        <v>#VALUE!</v>
      </c>
      <c r="D68" s="8">
        <v>540.37</v>
      </c>
      <c r="E68" s="30">
        <v>703</v>
      </c>
      <c r="F68" s="26">
        <v>0.64</v>
      </c>
      <c r="G68" s="26" t="s">
        <v>26</v>
      </c>
      <c r="H68" s="11">
        <f t="shared" si="12"/>
        <v>162.63</v>
      </c>
    </row>
    <row r="69" spans="1:10" ht="54.6" customHeight="1">
      <c r="A69" s="27">
        <v>51</v>
      </c>
      <c r="B69" s="32" t="s">
        <v>80</v>
      </c>
      <c r="C69" s="31" t="e" vm="71">
        <v>#VALUE!</v>
      </c>
      <c r="D69" s="8">
        <v>595.97</v>
      </c>
      <c r="E69" s="30">
        <v>950</v>
      </c>
      <c r="F69" s="26">
        <v>0.47270000000000001</v>
      </c>
      <c r="G69" s="26" t="s">
        <v>26</v>
      </c>
      <c r="H69" s="11">
        <f t="shared" si="12"/>
        <v>354.03</v>
      </c>
    </row>
    <row r="70" spans="1:10" ht="54.6" customHeight="1">
      <c r="A70" s="27">
        <v>52</v>
      </c>
      <c r="B70" s="32" t="s">
        <v>81</v>
      </c>
      <c r="C70" s="31" t="e" vm="72">
        <v>#VALUE!</v>
      </c>
      <c r="D70" s="8">
        <v>1075</v>
      </c>
      <c r="E70" s="30">
        <v>2821</v>
      </c>
      <c r="F70" s="26">
        <v>0.56000000000000005</v>
      </c>
      <c r="G70" s="26" t="s">
        <v>26</v>
      </c>
      <c r="H70" s="11">
        <f t="shared" si="12"/>
        <v>1746</v>
      </c>
    </row>
    <row r="71" spans="1:10" ht="54.6" customHeight="1">
      <c r="A71" s="27">
        <v>53</v>
      </c>
      <c r="B71" s="32" t="s">
        <v>82</v>
      </c>
      <c r="C71" s="31" t="e" vm="73">
        <v>#VALUE!</v>
      </c>
      <c r="D71" s="8">
        <v>1262.22</v>
      </c>
      <c r="E71" s="30">
        <f t="shared" si="11"/>
        <v>2534.5783132530123</v>
      </c>
      <c r="F71" s="26">
        <v>0.502</v>
      </c>
      <c r="G71" s="26" t="s">
        <v>26</v>
      </c>
      <c r="H71" s="11">
        <f t="shared" si="12"/>
        <v>1272.3583132530123</v>
      </c>
    </row>
    <row r="72" spans="1:10" ht="66.75" customHeight="1">
      <c r="A72" s="27">
        <v>54</v>
      </c>
      <c r="B72" s="32" t="s">
        <v>83</v>
      </c>
      <c r="C72" s="31" t="e" vm="74">
        <v>#VALUE!</v>
      </c>
      <c r="D72" s="8">
        <v>2845</v>
      </c>
      <c r="E72" s="30">
        <v>4850</v>
      </c>
      <c r="F72" s="26">
        <v>0.502</v>
      </c>
      <c r="G72" s="26" t="s">
        <v>26</v>
      </c>
      <c r="H72" s="11">
        <f t="shared" si="12"/>
        <v>2005</v>
      </c>
    </row>
    <row r="73" spans="1:10" ht="54.6" customHeight="1">
      <c r="A73" s="27"/>
      <c r="B73" s="32" t="s">
        <v>161</v>
      </c>
      <c r="C73" s="31" t="e" vm="75">
        <v>#VALUE!</v>
      </c>
      <c r="D73" s="8">
        <v>1320</v>
      </c>
      <c r="E73" s="30">
        <v>2503</v>
      </c>
      <c r="F73" s="26"/>
      <c r="G73" s="26" t="s">
        <v>26</v>
      </c>
      <c r="H73" s="11">
        <f t="shared" si="12"/>
        <v>1183</v>
      </c>
    </row>
    <row r="74" spans="1:10" ht="54.6" customHeight="1">
      <c r="A74" s="27"/>
      <c r="B74" s="32" t="s">
        <v>133</v>
      </c>
      <c r="C74" s="31" t="e" vm="76">
        <v>#VALUE!</v>
      </c>
      <c r="D74" s="8">
        <v>254.09</v>
      </c>
      <c r="E74" s="30">
        <f t="shared" si="11"/>
        <v>470.53703703703701</v>
      </c>
      <c r="F74" s="26">
        <v>0.46</v>
      </c>
      <c r="G74" s="26" t="s">
        <v>26</v>
      </c>
      <c r="H74" s="11">
        <f t="shared" si="12"/>
        <v>216.44703703703701</v>
      </c>
    </row>
    <row r="75" spans="1:10" ht="81" customHeight="1">
      <c r="A75" s="27"/>
      <c r="B75" s="32" t="s">
        <v>164</v>
      </c>
      <c r="C75" s="31" t="e" vm="77">
        <v>#VALUE!</v>
      </c>
      <c r="D75" s="8">
        <v>1055</v>
      </c>
      <c r="E75" s="30">
        <v>1859</v>
      </c>
      <c r="F75" s="26">
        <v>0.43</v>
      </c>
      <c r="G75" s="26" t="s">
        <v>26</v>
      </c>
      <c r="H75" s="11">
        <f t="shared" si="12"/>
        <v>804</v>
      </c>
    </row>
    <row r="76" spans="1:10" ht="81" customHeight="1">
      <c r="A76" s="27"/>
      <c r="B76" s="32" t="s">
        <v>173</v>
      </c>
      <c r="C76" s="31" t="e" vm="78">
        <v>#VALUE!</v>
      </c>
      <c r="D76" s="8">
        <v>543</v>
      </c>
      <c r="E76" s="30"/>
      <c r="F76" s="26"/>
      <c r="G76" s="26"/>
      <c r="H76" s="11"/>
    </row>
    <row r="77" spans="1:10" ht="54.6" customHeight="1">
      <c r="A77" s="27">
        <v>55</v>
      </c>
      <c r="B77" s="32" t="s">
        <v>99</v>
      </c>
      <c r="C77" s="31" t="e" vm="79">
        <v>#VALUE!</v>
      </c>
      <c r="D77" s="8">
        <v>1555</v>
      </c>
      <c r="E77" s="30">
        <f t="shared" si="11"/>
        <v>2390.4688700999227</v>
      </c>
      <c r="F77" s="26">
        <v>0.34949999999999998</v>
      </c>
      <c r="G77" s="26" t="s">
        <v>26</v>
      </c>
      <c r="H77" s="11">
        <f t="shared" si="12"/>
        <v>835.4688700999227</v>
      </c>
    </row>
    <row r="78" spans="1:10" ht="54.6" customHeight="1">
      <c r="A78" s="27">
        <v>56</v>
      </c>
      <c r="B78" s="28" t="s">
        <v>168</v>
      </c>
      <c r="C78" s="31" t="e" vm="80">
        <v>#VALUE!</v>
      </c>
      <c r="D78" s="8">
        <v>0</v>
      </c>
      <c r="E78" s="30">
        <v>500</v>
      </c>
      <c r="F78" s="26"/>
      <c r="G78" s="26" t="s">
        <v>27</v>
      </c>
      <c r="H78" s="11">
        <f t="shared" si="12"/>
        <v>500</v>
      </c>
      <c r="I78" s="43"/>
    </row>
    <row r="79" spans="1:10" ht="54.6" customHeight="1">
      <c r="A79" s="27"/>
      <c r="B79" s="28" t="s">
        <v>138</v>
      </c>
      <c r="C79" s="31" t="e" vm="81">
        <v>#VALUE!</v>
      </c>
      <c r="D79" s="8">
        <v>350</v>
      </c>
      <c r="E79" s="30">
        <f t="shared" si="11"/>
        <v>350</v>
      </c>
      <c r="F79" s="26">
        <v>0</v>
      </c>
      <c r="G79" s="26" t="s">
        <v>27</v>
      </c>
      <c r="H79" s="11">
        <f t="shared" si="12"/>
        <v>0</v>
      </c>
      <c r="J79" s="43"/>
    </row>
    <row r="80" spans="1:10" ht="85.5" customHeight="1">
      <c r="A80" s="27"/>
      <c r="B80" s="44" t="s">
        <v>162</v>
      </c>
      <c r="C80" s="31" t="e" vm="82">
        <v>#VALUE!</v>
      </c>
      <c r="D80" s="8">
        <v>2904.8</v>
      </c>
      <c r="E80" s="30">
        <v>3990</v>
      </c>
      <c r="F80" s="26"/>
      <c r="G80" s="26" t="s">
        <v>26</v>
      </c>
      <c r="H80" s="11">
        <f t="shared" si="12"/>
        <v>1085.1999999999998</v>
      </c>
      <c r="J80" s="43"/>
    </row>
    <row r="81" spans="1:10" ht="54.6" customHeight="1">
      <c r="A81" s="27"/>
      <c r="B81" s="28" t="s">
        <v>159</v>
      </c>
      <c r="C81" s="31" t="e" vm="83">
        <v>#VALUE!</v>
      </c>
      <c r="D81" s="8">
        <v>950</v>
      </c>
      <c r="E81" s="30">
        <v>1750</v>
      </c>
      <c r="F81" s="26">
        <v>0.46150000000000002</v>
      </c>
      <c r="G81" s="26" t="s">
        <v>27</v>
      </c>
      <c r="H81" s="11">
        <f t="shared" ref="H81" si="15">E81-D81</f>
        <v>800</v>
      </c>
      <c r="J81" s="43"/>
    </row>
    <row r="82" spans="1:10" ht="54.6" customHeight="1">
      <c r="A82" s="27"/>
      <c r="B82" s="28" t="s">
        <v>146</v>
      </c>
      <c r="C82" s="31" t="e" vm="84">
        <v>#VALUE!</v>
      </c>
      <c r="D82" s="8">
        <v>3</v>
      </c>
      <c r="E82" s="30">
        <v>6</v>
      </c>
      <c r="F82" s="26"/>
      <c r="G82" s="26"/>
      <c r="H82" s="11">
        <f t="shared" si="12"/>
        <v>3</v>
      </c>
    </row>
    <row r="83" spans="1:10" ht="54.6" customHeight="1">
      <c r="A83" s="27">
        <v>57</v>
      </c>
      <c r="B83" s="28" t="s">
        <v>104</v>
      </c>
      <c r="C83" s="31" t="e" vm="85">
        <v>#VALUE!</v>
      </c>
      <c r="D83" s="8">
        <v>3</v>
      </c>
      <c r="E83" s="30">
        <v>7</v>
      </c>
      <c r="F83" s="26">
        <v>0.4</v>
      </c>
      <c r="G83" s="26" t="s">
        <v>27</v>
      </c>
      <c r="H83" s="11">
        <f t="shared" si="12"/>
        <v>4</v>
      </c>
    </row>
    <row r="84" spans="1:10" ht="54.6" customHeight="1">
      <c r="A84" s="27"/>
      <c r="B84" s="28" t="s">
        <v>149</v>
      </c>
      <c r="C84" s="31" t="e" vm="86">
        <v>#VALUE!</v>
      </c>
      <c r="D84" s="8"/>
      <c r="E84" s="30">
        <v>550</v>
      </c>
      <c r="F84" s="26"/>
      <c r="G84" s="26"/>
      <c r="H84" s="11">
        <f t="shared" si="12"/>
        <v>550</v>
      </c>
    </row>
    <row r="85" spans="1:10" ht="84" customHeight="1">
      <c r="A85" s="27"/>
      <c r="B85" s="28" t="s">
        <v>154</v>
      </c>
      <c r="C85" s="31" t="e" vm="87">
        <v>#VALUE!</v>
      </c>
      <c r="D85" s="8">
        <v>831.33</v>
      </c>
      <c r="E85" s="30">
        <v>1500</v>
      </c>
      <c r="F85" s="26"/>
      <c r="G85" s="26"/>
      <c r="H85" s="11">
        <f t="shared" si="12"/>
        <v>668.67</v>
      </c>
    </row>
    <row r="86" spans="1:10" ht="90.75" customHeight="1">
      <c r="A86" s="27"/>
      <c r="B86" s="28" t="s">
        <v>155</v>
      </c>
      <c r="C86" s="31" t="e" vm="88">
        <v>#VALUE!</v>
      </c>
      <c r="D86" s="8">
        <v>1590.62</v>
      </c>
      <c r="E86" s="30">
        <v>3099</v>
      </c>
      <c r="F86" s="26"/>
      <c r="G86" s="26"/>
      <c r="H86" s="11">
        <f t="shared" si="12"/>
        <v>1508.38</v>
      </c>
    </row>
    <row r="87" spans="1:10" ht="90.75" customHeight="1">
      <c r="A87" s="27"/>
      <c r="B87" s="28" t="s">
        <v>156</v>
      </c>
      <c r="C87" s="31" t="e" vm="89">
        <v>#VALUE!</v>
      </c>
      <c r="D87" s="8">
        <v>5319.22</v>
      </c>
      <c r="E87" s="30">
        <v>8500</v>
      </c>
      <c r="F87" s="26"/>
      <c r="G87" s="26" t="s">
        <v>26</v>
      </c>
      <c r="H87" s="11">
        <f t="shared" si="12"/>
        <v>3180.7799999999997</v>
      </c>
    </row>
    <row r="88" spans="1:10" ht="54.6" customHeight="1">
      <c r="A88" s="27">
        <v>58</v>
      </c>
      <c r="B88" s="28" t="s">
        <v>100</v>
      </c>
      <c r="C88" s="31" t="e" vm="90">
        <v>#VALUE!</v>
      </c>
      <c r="D88" s="8">
        <v>25</v>
      </c>
      <c r="E88" s="30">
        <v>50</v>
      </c>
      <c r="F88" s="26">
        <v>0.5</v>
      </c>
      <c r="G88" s="26" t="s">
        <v>27</v>
      </c>
      <c r="H88" s="11">
        <f t="shared" si="12"/>
        <v>25</v>
      </c>
    </row>
    <row r="89" spans="1:10" ht="72.75" customHeight="1">
      <c r="A89" s="27"/>
      <c r="B89" s="28" t="s">
        <v>157</v>
      </c>
      <c r="C89" s="31" t="e" vm="91">
        <v>#VALUE!</v>
      </c>
      <c r="D89" s="8">
        <v>1057.02</v>
      </c>
      <c r="E89" s="30">
        <v>2845</v>
      </c>
      <c r="F89" s="26"/>
      <c r="G89" s="26" t="s">
        <v>25</v>
      </c>
      <c r="H89" s="11">
        <f t="shared" si="12"/>
        <v>1787.98</v>
      </c>
    </row>
    <row r="90" spans="1:10" ht="54.6" customHeight="1">
      <c r="A90" s="27">
        <v>59</v>
      </c>
      <c r="B90" s="28" t="s">
        <v>101</v>
      </c>
      <c r="C90" s="31" t="e" vm="92">
        <v>#VALUE!</v>
      </c>
      <c r="D90" s="8">
        <v>549</v>
      </c>
      <c r="E90" s="30">
        <f t="shared" si="11"/>
        <v>1143.75</v>
      </c>
      <c r="F90" s="26">
        <v>0.52</v>
      </c>
      <c r="G90" s="26" t="s">
        <v>26</v>
      </c>
      <c r="H90" s="11">
        <f t="shared" si="12"/>
        <v>594.75</v>
      </c>
    </row>
    <row r="91" spans="1:10" ht="54.6" customHeight="1">
      <c r="A91" s="27"/>
      <c r="B91" s="28" t="s">
        <v>119</v>
      </c>
      <c r="C91" s="31" t="e" vm="93">
        <v>#VALUE!</v>
      </c>
      <c r="D91" s="8">
        <v>56.13</v>
      </c>
      <c r="E91" s="30">
        <f t="shared" si="11"/>
        <v>112.26</v>
      </c>
      <c r="F91" s="26">
        <v>0.5</v>
      </c>
      <c r="G91" s="26" t="s">
        <v>26</v>
      </c>
      <c r="H91" s="11">
        <f t="shared" si="12"/>
        <v>56.13</v>
      </c>
    </row>
    <row r="92" spans="1:10" ht="54.6" customHeight="1">
      <c r="A92" s="27">
        <v>60</v>
      </c>
      <c r="B92" s="28" t="s">
        <v>105</v>
      </c>
      <c r="C92" s="31" t="e" vm="94">
        <v>#VALUE!</v>
      </c>
      <c r="D92" s="8">
        <v>180</v>
      </c>
      <c r="E92" s="30">
        <f t="shared" si="11"/>
        <v>360</v>
      </c>
      <c r="F92" s="26">
        <v>0.5</v>
      </c>
      <c r="G92" s="26" t="s">
        <v>26</v>
      </c>
      <c r="H92" s="11">
        <f t="shared" si="12"/>
        <v>180</v>
      </c>
    </row>
    <row r="93" spans="1:10" ht="80.25" customHeight="1">
      <c r="A93" s="27"/>
      <c r="B93" s="28" t="s">
        <v>152</v>
      </c>
      <c r="C93" s="31" t="e" vm="95">
        <v>#VALUE!</v>
      </c>
      <c r="D93" s="8">
        <v>193.68</v>
      </c>
      <c r="E93" s="30">
        <v>252</v>
      </c>
      <c r="F93" s="26"/>
      <c r="G93" s="26"/>
      <c r="H93" s="11">
        <f t="shared" si="12"/>
        <v>58.319999999999993</v>
      </c>
    </row>
    <row r="94" spans="1:10" ht="72.75" customHeight="1">
      <c r="A94" s="27"/>
      <c r="B94" s="28" t="s">
        <v>131</v>
      </c>
      <c r="C94" s="31" t="e" vm="96">
        <v>#VALUE!</v>
      </c>
      <c r="D94" s="8">
        <v>182.49</v>
      </c>
      <c r="E94" s="30">
        <v>350</v>
      </c>
      <c r="F94" s="26">
        <v>0.46850000000000003</v>
      </c>
      <c r="G94" s="26" t="s">
        <v>26</v>
      </c>
      <c r="H94" s="11">
        <f t="shared" si="12"/>
        <v>167.51</v>
      </c>
    </row>
    <row r="95" spans="1:10" ht="54.6" customHeight="1">
      <c r="A95" s="27"/>
      <c r="B95" s="28" t="s">
        <v>115</v>
      </c>
      <c r="C95" s="31" t="e" vm="97">
        <v>#VALUE!</v>
      </c>
      <c r="D95" s="8">
        <v>220</v>
      </c>
      <c r="E95" s="30">
        <f t="shared" ref="E95" si="16">D95/(1-F95)</f>
        <v>392.85714285714283</v>
      </c>
      <c r="F95" s="26">
        <v>0.44</v>
      </c>
      <c r="G95" s="26" t="s">
        <v>25</v>
      </c>
      <c r="H95" s="11">
        <f t="shared" ref="H95:H97" si="17">E95-D95</f>
        <v>172.85714285714283</v>
      </c>
    </row>
    <row r="96" spans="1:10" ht="83.25" customHeight="1">
      <c r="A96" s="27"/>
      <c r="B96" s="28" t="s">
        <v>147</v>
      </c>
      <c r="C96" s="31" t="e" vm="98">
        <v>#VALUE!</v>
      </c>
      <c r="D96" s="8">
        <v>280</v>
      </c>
      <c r="E96" s="30">
        <v>450</v>
      </c>
      <c r="F96" s="26"/>
      <c r="G96" s="26" t="s">
        <v>26</v>
      </c>
      <c r="H96" s="11">
        <f t="shared" si="12"/>
        <v>170</v>
      </c>
    </row>
    <row r="97" spans="1:8" ht="78.75" customHeight="1">
      <c r="A97" s="27"/>
      <c r="B97" s="28" t="s">
        <v>123</v>
      </c>
      <c r="C97" s="31" t="e" vm="99">
        <v>#VALUE!</v>
      </c>
      <c r="D97" s="8">
        <v>1989</v>
      </c>
      <c r="E97" s="30">
        <v>4500</v>
      </c>
      <c r="F97" s="26">
        <v>0.47</v>
      </c>
      <c r="G97" s="26" t="s">
        <v>26</v>
      </c>
      <c r="H97" s="11">
        <f t="shared" si="17"/>
        <v>2511</v>
      </c>
    </row>
    <row r="98" spans="1:8" ht="54.6" customHeight="1">
      <c r="A98" s="27">
        <v>61</v>
      </c>
      <c r="B98" s="28" t="s">
        <v>102</v>
      </c>
      <c r="C98" s="31" t="e" vm="100">
        <v>#VALUE!</v>
      </c>
      <c r="D98" s="8">
        <v>30</v>
      </c>
      <c r="E98" s="30">
        <v>70</v>
      </c>
      <c r="F98" s="26">
        <v>0.4572</v>
      </c>
      <c r="G98" s="26" t="s">
        <v>26</v>
      </c>
      <c r="H98" s="11">
        <f t="shared" si="12"/>
        <v>40</v>
      </c>
    </row>
    <row r="99" spans="1:8" ht="54.6" customHeight="1">
      <c r="A99" s="27">
        <v>62</v>
      </c>
      <c r="B99" s="28" t="s">
        <v>103</v>
      </c>
      <c r="C99" s="31" t="e" vm="101">
        <v>#VALUE!</v>
      </c>
      <c r="D99" s="8">
        <v>5</v>
      </c>
      <c r="E99" s="30">
        <f t="shared" si="11"/>
        <v>10</v>
      </c>
      <c r="F99" s="26">
        <v>0.5</v>
      </c>
      <c r="G99" s="26" t="s">
        <v>27</v>
      </c>
      <c r="H99" s="11">
        <f t="shared" si="12"/>
        <v>5</v>
      </c>
    </row>
    <row r="100" spans="1:8" ht="54.6" customHeight="1">
      <c r="A100" s="27">
        <v>63</v>
      </c>
      <c r="B100" s="28" t="s">
        <v>106</v>
      </c>
      <c r="C100" s="31" t="e" vm="102">
        <v>#VALUE!</v>
      </c>
      <c r="D100" s="8">
        <v>5</v>
      </c>
      <c r="E100" s="30">
        <f t="shared" si="11"/>
        <v>10</v>
      </c>
      <c r="F100" s="26">
        <v>0.5</v>
      </c>
      <c r="G100" s="26" t="s">
        <v>27</v>
      </c>
      <c r="H100" s="11">
        <f t="shared" si="12"/>
        <v>5</v>
      </c>
    </row>
    <row r="101" spans="1:8" ht="54.6" customHeight="1">
      <c r="A101" s="27"/>
      <c r="B101" s="28" t="s">
        <v>128</v>
      </c>
      <c r="C101" s="31" t="e" vm="103">
        <v>#VALUE!</v>
      </c>
      <c r="D101" s="8">
        <v>12</v>
      </c>
      <c r="E101" s="30">
        <f t="shared" si="11"/>
        <v>20</v>
      </c>
      <c r="F101" s="26">
        <v>0.4</v>
      </c>
      <c r="G101" s="26" t="s">
        <v>27</v>
      </c>
      <c r="H101" s="11">
        <f t="shared" si="12"/>
        <v>8</v>
      </c>
    </row>
    <row r="102" spans="1:8" ht="54.6" customHeight="1">
      <c r="A102" s="27">
        <v>64</v>
      </c>
      <c r="B102" s="28" t="s">
        <v>108</v>
      </c>
      <c r="C102" s="31" t="e" vm="104">
        <v>#VALUE!</v>
      </c>
      <c r="D102" s="8">
        <v>1650</v>
      </c>
      <c r="E102" s="30">
        <f t="shared" ref="E102:E106" si="18">D102/(1-F102)</f>
        <v>3173.0769230769229</v>
      </c>
      <c r="F102" s="26">
        <v>0.48</v>
      </c>
      <c r="G102" s="26" t="s">
        <v>26</v>
      </c>
      <c r="H102" s="11">
        <f t="shared" ref="H102:H106" si="19">E102-D102</f>
        <v>1523.0769230769229</v>
      </c>
    </row>
    <row r="103" spans="1:8" ht="54.6" customHeight="1">
      <c r="A103" s="27"/>
      <c r="B103" s="28" t="s">
        <v>116</v>
      </c>
      <c r="C103" s="31" t="e" vm="105">
        <v>#VALUE!</v>
      </c>
      <c r="D103" s="8">
        <v>1345</v>
      </c>
      <c r="E103" s="30">
        <f t="shared" si="18"/>
        <v>2169.3548387096776</v>
      </c>
      <c r="F103" s="26">
        <v>0.38</v>
      </c>
      <c r="G103" s="26" t="s">
        <v>25</v>
      </c>
      <c r="H103" s="11">
        <f t="shared" si="19"/>
        <v>824.35483870967755</v>
      </c>
    </row>
    <row r="104" spans="1:8" ht="54.6" customHeight="1">
      <c r="A104" s="27"/>
      <c r="B104" s="28" t="s">
        <v>118</v>
      </c>
      <c r="C104" s="31" t="e" vm="106">
        <v>#VALUE!</v>
      </c>
      <c r="D104" s="8">
        <v>232</v>
      </c>
      <c r="E104" s="30">
        <f t="shared" ref="E104:E105" si="20">D104/(1-F104)</f>
        <v>498.92473118279571</v>
      </c>
      <c r="F104" s="26">
        <v>0.53500000000000003</v>
      </c>
      <c r="G104" s="26" t="s">
        <v>25</v>
      </c>
      <c r="H104" s="11">
        <f t="shared" ref="H104:H105" si="21">E104-D104</f>
        <v>266.92473118279571</v>
      </c>
    </row>
    <row r="105" spans="1:8" ht="54.6" customHeight="1">
      <c r="A105" s="27"/>
      <c r="B105" s="28" t="s">
        <v>135</v>
      </c>
      <c r="C105" s="31" t="e" vm="107">
        <v>#VALUE!</v>
      </c>
      <c r="D105" s="8">
        <v>10</v>
      </c>
      <c r="E105" s="30">
        <f t="shared" si="20"/>
        <v>20</v>
      </c>
      <c r="F105" s="26">
        <v>0.5</v>
      </c>
      <c r="G105" s="26"/>
      <c r="H105" s="11">
        <f t="shared" si="21"/>
        <v>10</v>
      </c>
    </row>
    <row r="106" spans="1:8" ht="54.6" customHeight="1">
      <c r="A106" s="27"/>
      <c r="B106" s="28" t="s">
        <v>111</v>
      </c>
      <c r="C106" s="31" t="e" vm="108">
        <v>#VALUE!</v>
      </c>
      <c r="D106" s="8">
        <v>865.5</v>
      </c>
      <c r="E106" s="30">
        <f t="shared" si="18"/>
        <v>1664.4230769230769</v>
      </c>
      <c r="F106" s="26">
        <v>0.48</v>
      </c>
      <c r="G106" s="26" t="s">
        <v>110</v>
      </c>
      <c r="H106" s="11">
        <f t="shared" si="19"/>
        <v>798.92307692307691</v>
      </c>
    </row>
    <row r="107" spans="1:8" ht="54.6" customHeight="1">
      <c r="A107" s="27">
        <v>65</v>
      </c>
      <c r="B107" s="28" t="s">
        <v>109</v>
      </c>
      <c r="C107" s="31" t="e" vm="109">
        <v>#VALUE!</v>
      </c>
      <c r="D107" s="8">
        <f>1397.9*1.16</f>
        <v>1621.5640000000001</v>
      </c>
      <c r="E107" s="30">
        <f t="shared" ref="E107" si="22">D107/(1-F107)</f>
        <v>3118.3923076923079</v>
      </c>
      <c r="F107" s="26">
        <v>0.48</v>
      </c>
      <c r="G107" s="26" t="s">
        <v>110</v>
      </c>
      <c r="H107" s="11">
        <f t="shared" ref="H107:H108" si="23">E107-D107</f>
        <v>1496.8283076923078</v>
      </c>
    </row>
    <row r="108" spans="1:8" ht="64.5" customHeight="1">
      <c r="A108" s="27"/>
      <c r="B108" s="28" t="s">
        <v>125</v>
      </c>
      <c r="C108" s="31" t="e" vm="110">
        <v>#VALUE!</v>
      </c>
      <c r="D108" s="8">
        <v>198.97</v>
      </c>
      <c r="E108" s="30">
        <f>D108/(1-F108)</f>
        <v>621.78125000000011</v>
      </c>
      <c r="F108" s="26">
        <v>0.68</v>
      </c>
      <c r="G108" s="26" t="s">
        <v>26</v>
      </c>
      <c r="H108" s="11">
        <f t="shared" si="23"/>
        <v>422.81125000000009</v>
      </c>
    </row>
    <row r="109" spans="1:8" ht="54.6" customHeight="1">
      <c r="A109" s="27">
        <v>66</v>
      </c>
      <c r="B109" s="28" t="s">
        <v>85</v>
      </c>
      <c r="C109" s="31" t="e" vm="111">
        <v>#VALUE!</v>
      </c>
      <c r="D109" s="8">
        <v>1404</v>
      </c>
      <c r="E109" s="30">
        <f t="shared" si="11"/>
        <v>2406.1696658097685</v>
      </c>
      <c r="F109" s="26">
        <v>0.41649999999999998</v>
      </c>
      <c r="G109" s="26" t="s">
        <v>25</v>
      </c>
      <c r="H109" s="11">
        <f t="shared" si="12"/>
        <v>1002.1696658097685</v>
      </c>
    </row>
    <row r="110" spans="1:8" ht="54.6" customHeight="1">
      <c r="A110" s="27">
        <v>67</v>
      </c>
      <c r="B110" s="28" t="s">
        <v>86</v>
      </c>
      <c r="C110" s="31" t="e" vm="112">
        <v>#VALUE!</v>
      </c>
      <c r="D110" s="8">
        <v>584.86</v>
      </c>
      <c r="E110" s="30">
        <f t="shared" si="11"/>
        <v>1008.3793103448274</v>
      </c>
      <c r="F110" s="26">
        <v>0.42</v>
      </c>
      <c r="G110" s="26" t="s">
        <v>25</v>
      </c>
      <c r="H110" s="11">
        <f t="shared" si="12"/>
        <v>423.51931034482743</v>
      </c>
    </row>
    <row r="111" spans="1:8" ht="54.6" customHeight="1">
      <c r="A111" s="27">
        <v>68</v>
      </c>
      <c r="B111" s="28" t="s">
        <v>87</v>
      </c>
      <c r="C111" s="31" t="e" vm="113">
        <v>#VALUE!</v>
      </c>
      <c r="D111" s="8">
        <v>1210</v>
      </c>
      <c r="E111" s="30">
        <f t="shared" si="11"/>
        <v>2073.6932305055698</v>
      </c>
      <c r="F111" s="26">
        <v>0.41649999999999998</v>
      </c>
      <c r="G111" s="26" t="s">
        <v>25</v>
      </c>
      <c r="H111" s="11">
        <f t="shared" si="12"/>
        <v>863.69323050556977</v>
      </c>
    </row>
    <row r="112" spans="1:8" ht="54.6" customHeight="1">
      <c r="A112" s="27">
        <v>69</v>
      </c>
      <c r="B112" s="28" t="s">
        <v>88</v>
      </c>
      <c r="C112" s="31" t="e" vm="114">
        <v>#VALUE!</v>
      </c>
      <c r="D112" s="8">
        <v>385.82</v>
      </c>
      <c r="E112" s="30">
        <f t="shared" si="11"/>
        <v>661.21679520137104</v>
      </c>
      <c r="F112" s="26">
        <v>0.41649999999999998</v>
      </c>
      <c r="G112" s="26" t="s">
        <v>25</v>
      </c>
      <c r="H112" s="11">
        <f t="shared" si="12"/>
        <v>275.39679520137105</v>
      </c>
    </row>
    <row r="113" spans="1:8" ht="54.6" customHeight="1">
      <c r="A113" s="27">
        <v>70</v>
      </c>
      <c r="B113" s="28" t="s">
        <v>89</v>
      </c>
      <c r="C113" s="31" t="e" vm="115">
        <v>#VALUE!</v>
      </c>
      <c r="D113" s="8">
        <v>289</v>
      </c>
      <c r="E113" s="30">
        <f t="shared" si="11"/>
        <v>825.71428571428578</v>
      </c>
      <c r="F113" s="26">
        <v>0.65</v>
      </c>
      <c r="G113" s="26" t="s">
        <v>25</v>
      </c>
      <c r="H113" s="11">
        <f t="shared" si="12"/>
        <v>536.71428571428578</v>
      </c>
    </row>
    <row r="114" spans="1:8" ht="54.6" customHeight="1">
      <c r="A114" s="27">
        <v>71</v>
      </c>
      <c r="B114" s="28" t="s">
        <v>90</v>
      </c>
      <c r="C114" s="31" t="e" vm="116">
        <v>#VALUE!</v>
      </c>
      <c r="D114" s="8">
        <v>32</v>
      </c>
      <c r="E114" s="30">
        <f t="shared" si="11"/>
        <v>320.00000000000006</v>
      </c>
      <c r="F114" s="26">
        <v>0.9</v>
      </c>
      <c r="G114" s="26" t="s">
        <v>25</v>
      </c>
      <c r="H114" s="11">
        <f t="shared" si="12"/>
        <v>288.00000000000006</v>
      </c>
    </row>
    <row r="115" spans="1:8" ht="54.6" customHeight="1">
      <c r="A115" s="27">
        <v>72</v>
      </c>
      <c r="B115" s="28" t="s">
        <v>91</v>
      </c>
      <c r="C115" s="31" t="e" vm="117">
        <v>#VALUE!</v>
      </c>
      <c r="D115" s="8">
        <v>190</v>
      </c>
      <c r="E115" s="30">
        <f t="shared" si="11"/>
        <v>1055.5555555555552</v>
      </c>
      <c r="F115" s="26">
        <v>0.82</v>
      </c>
      <c r="G115" s="26" t="s">
        <v>25</v>
      </c>
      <c r="H115" s="11">
        <f t="shared" si="12"/>
        <v>865.5555555555552</v>
      </c>
    </row>
    <row r="116" spans="1:8" ht="54.6" customHeight="1">
      <c r="A116" s="27">
        <v>73</v>
      </c>
      <c r="B116" s="28" t="s">
        <v>92</v>
      </c>
      <c r="C116" s="31" t="e" vm="118">
        <v>#VALUE!</v>
      </c>
      <c r="D116" s="8">
        <v>2263.42</v>
      </c>
      <c r="E116" s="30">
        <f t="shared" si="11"/>
        <v>3650.677419354839</v>
      </c>
      <c r="F116" s="26">
        <v>0.38</v>
      </c>
      <c r="G116" s="26" t="s">
        <v>25</v>
      </c>
      <c r="H116" s="11">
        <f t="shared" si="12"/>
        <v>1387.2574193548389</v>
      </c>
    </row>
    <row r="117" spans="1:8" ht="54.6" customHeight="1">
      <c r="A117" s="27">
        <v>74</v>
      </c>
      <c r="B117" s="28" t="s">
        <v>93</v>
      </c>
      <c r="C117" s="31" t="e" vm="119">
        <v>#VALUE!</v>
      </c>
      <c r="D117" s="8">
        <v>1132</v>
      </c>
      <c r="E117" s="30">
        <f t="shared" si="11"/>
        <v>1843.6482084690554</v>
      </c>
      <c r="F117" s="26">
        <v>0.38600000000000001</v>
      </c>
      <c r="G117" s="26" t="s">
        <v>25</v>
      </c>
      <c r="H117" s="11">
        <f t="shared" si="12"/>
        <v>711.64820846905536</v>
      </c>
    </row>
    <row r="118" spans="1:8" ht="54.6" customHeight="1">
      <c r="A118" s="27">
        <v>75</v>
      </c>
      <c r="B118" s="28" t="s">
        <v>94</v>
      </c>
      <c r="C118" s="31" t="e" vm="120">
        <v>#VALUE!</v>
      </c>
      <c r="D118" s="8">
        <v>100</v>
      </c>
      <c r="E118" s="30">
        <f t="shared" si="11"/>
        <v>302.1148036253777</v>
      </c>
      <c r="F118" s="26">
        <v>0.66900000000000004</v>
      </c>
      <c r="G118" s="26" t="s">
        <v>25</v>
      </c>
      <c r="H118" s="11">
        <f t="shared" si="12"/>
        <v>202.1148036253777</v>
      </c>
    </row>
    <row r="119" spans="1:8" ht="54.6" customHeight="1">
      <c r="A119" s="27">
        <v>76</v>
      </c>
      <c r="B119" s="28" t="s">
        <v>95</v>
      </c>
      <c r="C119" s="31" t="e" vm="121">
        <v>#VALUE!</v>
      </c>
      <c r="D119" s="8">
        <v>226.51</v>
      </c>
      <c r="E119" s="30">
        <f t="shared" si="11"/>
        <v>397.38596491228066</v>
      </c>
      <c r="F119" s="26">
        <v>0.43</v>
      </c>
      <c r="G119" s="26" t="s">
        <v>25</v>
      </c>
      <c r="H119" s="11">
        <f t="shared" si="12"/>
        <v>170.87596491228066</v>
      </c>
    </row>
    <row r="120" spans="1:8" ht="54.6" customHeight="1">
      <c r="A120" s="27">
        <v>77</v>
      </c>
      <c r="B120" s="28" t="s">
        <v>96</v>
      </c>
      <c r="C120" s="31" t="e" vm="122">
        <v>#VALUE!</v>
      </c>
      <c r="D120" s="8">
        <v>180</v>
      </c>
      <c r="E120" s="30">
        <f t="shared" si="11"/>
        <v>405.22287257991894</v>
      </c>
      <c r="F120" s="26">
        <v>0.55579999999999996</v>
      </c>
      <c r="G120" s="26" t="s">
        <v>26</v>
      </c>
      <c r="H120" s="11">
        <f t="shared" si="12"/>
        <v>225.22287257991894</v>
      </c>
    </row>
    <row r="121" spans="1:8" ht="82.5" customHeight="1">
      <c r="A121" s="27"/>
      <c r="B121" s="28" t="s">
        <v>136</v>
      </c>
      <c r="C121" s="31" t="e" vm="123">
        <v>#VALUE!</v>
      </c>
      <c r="D121" s="8">
        <v>300</v>
      </c>
      <c r="E121" s="30">
        <f t="shared" si="11"/>
        <v>300</v>
      </c>
      <c r="F121" s="26">
        <v>0</v>
      </c>
      <c r="G121" s="26" t="s">
        <v>27</v>
      </c>
      <c r="H121" s="11">
        <f t="shared" si="12"/>
        <v>0</v>
      </c>
    </row>
    <row r="122" spans="1:8" ht="82.5" customHeight="1">
      <c r="A122" s="27"/>
      <c r="B122" s="28" t="s">
        <v>140</v>
      </c>
      <c r="C122" s="31" t="e" vm="124">
        <v>#VALUE!</v>
      </c>
      <c r="D122" s="8">
        <v>1199</v>
      </c>
      <c r="E122" s="30">
        <v>1980</v>
      </c>
      <c r="F122" s="26"/>
      <c r="G122" s="26" t="s">
        <v>141</v>
      </c>
      <c r="H122" s="11">
        <f>E122-D122</f>
        <v>781</v>
      </c>
    </row>
    <row r="123" spans="1:8" ht="82.5" customHeight="1">
      <c r="A123" s="27"/>
      <c r="B123" s="28" t="s">
        <v>143</v>
      </c>
      <c r="C123" s="31"/>
      <c r="D123" s="8">
        <v>400</v>
      </c>
      <c r="E123" s="30">
        <f t="shared" si="11"/>
        <v>400</v>
      </c>
      <c r="F123" s="26">
        <v>0</v>
      </c>
      <c r="G123" s="26"/>
      <c r="H123" s="11"/>
    </row>
    <row r="124" spans="1:8" ht="54.6" customHeight="1">
      <c r="A124" s="27">
        <v>78</v>
      </c>
      <c r="B124" s="32" t="s">
        <v>97</v>
      </c>
      <c r="C124" s="31" t="e" vm="125">
        <v>#VALUE!</v>
      </c>
      <c r="D124" s="8">
        <v>3.5</v>
      </c>
      <c r="E124" s="30">
        <f>D124/(1-F124)</f>
        <v>7</v>
      </c>
      <c r="F124" s="26">
        <v>0.5</v>
      </c>
      <c r="G124" s="26" t="s">
        <v>27</v>
      </c>
      <c r="H124" s="11">
        <f t="shared" si="12"/>
        <v>3.5</v>
      </c>
    </row>
    <row r="125" spans="1:8" ht="54.6" customHeight="1">
      <c r="A125" s="27">
        <v>79</v>
      </c>
      <c r="B125" s="32" t="s">
        <v>176</v>
      </c>
      <c r="C125" s="31" t="e" vm="126">
        <v>#VALUE!</v>
      </c>
      <c r="D125" s="8">
        <v>0</v>
      </c>
      <c r="E125" s="30">
        <v>450</v>
      </c>
      <c r="F125" s="26">
        <v>0.5</v>
      </c>
      <c r="G125" s="26" t="s">
        <v>27</v>
      </c>
      <c r="H125" s="11">
        <f t="shared" si="12"/>
        <v>450</v>
      </c>
    </row>
    <row r="126" spans="1:8" ht="54.6" customHeight="1">
      <c r="A126" s="27"/>
      <c r="B126" s="32" t="s">
        <v>137</v>
      </c>
      <c r="C126" s="31" t="e" vm="127">
        <v>#VALUE!</v>
      </c>
      <c r="D126" s="8">
        <v>450</v>
      </c>
      <c r="E126" s="30">
        <f t="shared" si="11"/>
        <v>450</v>
      </c>
      <c r="F126" s="26">
        <v>0</v>
      </c>
      <c r="G126" s="26" t="s">
        <v>27</v>
      </c>
      <c r="H126" s="11">
        <f t="shared" si="12"/>
        <v>0</v>
      </c>
    </row>
    <row r="127" spans="1:8" ht="54.6" customHeight="1">
      <c r="A127" s="27"/>
      <c r="B127" s="32" t="s">
        <v>142</v>
      </c>
      <c r="C127" s="31" t="e" vm="128">
        <v>#VALUE!</v>
      </c>
      <c r="D127" s="8">
        <v>2500</v>
      </c>
      <c r="E127" s="30">
        <f t="shared" si="11"/>
        <v>2500</v>
      </c>
      <c r="F127" s="26">
        <v>0</v>
      </c>
      <c r="G127" s="26"/>
      <c r="H127" s="11">
        <v>2500</v>
      </c>
    </row>
    <row r="128" spans="1:8" ht="54.6" customHeight="1">
      <c r="A128" s="27"/>
      <c r="B128" s="32" t="s">
        <v>127</v>
      </c>
      <c r="C128" s="31" t="e" vm="129">
        <v>#VALUE!</v>
      </c>
      <c r="D128" s="8">
        <v>35</v>
      </c>
      <c r="E128" s="30">
        <f t="shared" ref="E128" si="24">D128/(1-F128)</f>
        <v>249.99999999999997</v>
      </c>
      <c r="F128" s="26">
        <v>0.86</v>
      </c>
      <c r="G128" s="26" t="s">
        <v>27</v>
      </c>
      <c r="H128" s="11">
        <f t="shared" ref="H128" si="25">E128-D128</f>
        <v>214.99999999999997</v>
      </c>
    </row>
    <row r="129" spans="1:8" ht="57.75" customHeight="1">
      <c r="A129" s="27"/>
      <c r="B129" s="32" t="s">
        <v>126</v>
      </c>
      <c r="C129" s="31" t="e" vm="130">
        <v>#VALUE!</v>
      </c>
      <c r="D129" s="8">
        <v>910</v>
      </c>
      <c r="E129" s="30">
        <f t="shared" ref="E129" si="26">D129/(1-F129)</f>
        <v>2394.7368421052633</v>
      </c>
      <c r="F129" s="26">
        <v>0.62</v>
      </c>
      <c r="G129" s="26" t="s">
        <v>26</v>
      </c>
      <c r="H129" s="11">
        <f t="shared" ref="H129" si="27">E129-D129</f>
        <v>1484.7368421052633</v>
      </c>
    </row>
    <row r="130" spans="1:8" ht="54.6" customHeight="1">
      <c r="A130" s="27">
        <v>80</v>
      </c>
      <c r="B130" s="32" t="s">
        <v>98</v>
      </c>
      <c r="C130" s="31" t="e" vm="131">
        <v>#VALUE!</v>
      </c>
      <c r="D130" s="8">
        <v>100</v>
      </c>
      <c r="E130" s="30">
        <f t="shared" si="11"/>
        <v>200</v>
      </c>
      <c r="F130" s="26">
        <v>0.5</v>
      </c>
      <c r="G130" s="26" t="s">
        <v>27</v>
      </c>
      <c r="H130" s="11">
        <f t="shared" si="12"/>
        <v>100</v>
      </c>
    </row>
    <row r="131" spans="1:8" ht="54.6" customHeight="1">
      <c r="A131" s="34"/>
      <c r="B131" s="35"/>
      <c r="C131" s="36"/>
      <c r="D131" s="18"/>
      <c r="E131" s="37"/>
      <c r="F131" s="38"/>
      <c r="G131" s="38"/>
      <c r="H131" s="39"/>
    </row>
  </sheetData>
  <phoneticPr fontId="1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8B74DD-EC17-435A-A2AC-E494ACCB61DD}">
  <dimension ref="A1:C8"/>
  <sheetViews>
    <sheetView workbookViewId="0">
      <selection activeCell="A37" sqref="A37"/>
    </sheetView>
  </sheetViews>
  <sheetFormatPr baseColWidth="10" defaultColWidth="9.140625" defaultRowHeight="15"/>
  <cols>
    <col min="1" max="1" width="44.7109375" customWidth="1"/>
    <col min="2" max="2" width="13.85546875" customWidth="1"/>
    <col min="3" max="3" width="18" customWidth="1"/>
  </cols>
  <sheetData>
    <row r="1" spans="1:3">
      <c r="A1" s="33" t="s">
        <v>6</v>
      </c>
      <c r="B1" t="s">
        <v>46</v>
      </c>
      <c r="C1" t="s">
        <v>50</v>
      </c>
    </row>
    <row r="2" spans="1:3">
      <c r="A2" s="33" t="s">
        <v>33</v>
      </c>
      <c r="B2" t="s">
        <v>47</v>
      </c>
      <c r="C2" t="s">
        <v>51</v>
      </c>
    </row>
    <row r="3" spans="1:3">
      <c r="A3" s="33" t="s">
        <v>113</v>
      </c>
      <c r="C3" t="s">
        <v>52</v>
      </c>
    </row>
    <row r="4" spans="1:3">
      <c r="A4" s="33" t="s">
        <v>134</v>
      </c>
      <c r="C4" t="s">
        <v>53</v>
      </c>
    </row>
    <row r="5" spans="1:3">
      <c r="A5" s="41" t="s">
        <v>139</v>
      </c>
      <c r="C5" t="s">
        <v>54</v>
      </c>
    </row>
    <row r="6" spans="1:3">
      <c r="C6" t="s">
        <v>55</v>
      </c>
    </row>
    <row r="7" spans="1:3">
      <c r="C7" t="s">
        <v>148</v>
      </c>
    </row>
    <row r="8" spans="1:3">
      <c r="C8" t="s">
        <v>153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M D A A B Q S w M E F A A C A A g A F 2 J b V W e l F 2 a j A A A A 9 g A A A B I A H A B D b 2 5 m a W c v U G F j a 2 F n Z S 5 4 b W w g o h g A K K A U A A A A A A A A A A A A A A A A A A A A A A A A A A A A h Y 8 x D o I w G I W v Q r r T l r I o + S m D q y Q m J o a 1 K R U a o T W 0 W O 7 m 4 J G 8 g h h F 3 R z f 9 7 7 h v f v 1 B s X U d 9 F F D U 5 b k 6 M E U x Q p I 2 2 t T Z O j 0 R / j F S o 4 7 I Q 8 i U Z F s 2 x c N r k 6 R 6 3 3 5 4 y Q E A I O K b Z D Q x i l C a n K 7 V 6 2 q h f o I + v / c q y N 8 8 J I h T g c X m M 4 w w l d 4 5 Q y T I E s E E p t v g K b 9 z 7 b H w i b s f P j o L h y c V k B W S K Q 9 w f + A F B L A w Q U A A I A C A A X Y l t V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F 2 J b V S i K R 7 g O A A A A E Q A A A B M A H A B G b 3 J t d W x h c y 9 T Z W N 0 a W 9 u M S 5 t I K I Y A C i g F A A A A A A A A A A A A A A A A A A A A A A A A A A A A C t O T S 7 J z M 9 T C I b Q h t Y A U E s B A i 0 A F A A C A A g A F 2 J b V W e l F 2 a j A A A A 9 g A A A B I A A A A A A A A A A A A A A A A A A A A A A E N v b m Z p Z y 9 Q Y W N r Y W d l L n h t b F B L A Q I t A B Q A A g A I A B d i W 1 U P y u m r p A A A A O k A A A A T A A A A A A A A A A A A A A A A A O 8 A A A B b Q 2 9 u d G V u d F 9 U e X B l c 1 0 u e G 1 s U E s B A i 0 A F A A C A A g A F 2 J b V S i K R 7 g O A A A A E Q A A A B M A A A A A A A A A A A A A A A A A 4 A E A A E Z v c m 1 1 b G F z L 1 N l Y 3 R p b 2 4 x L m 1 Q S w U G A A A A A A M A A w D C A A A A O w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I R a L Z X 5 M v l O g 4 O R h H w w a W 8 A A A A A A g A A A A A A E G Y A A A A B A A A g A A A A q v G / 3 r t y 3 K i q M a 7 x r c N K g P a 6 W e A w n 6 x D t X r w t H Y + 3 U 4 A A A A A D o A A A A A C A A A g A A A A h B a J J I G a p s o A d B 4 Q d 3 u n 9 A j q J n N e Q n D B J n 1 s o q x J J w Z Q A A A A k Y j a c 2 s u j m W M M + N e H H J n B F l 2 1 I h P x L 6 r d + r D S y X 2 V 7 c N d A c A 4 O Z I A f F k 5 Z 9 l e C P q 7 c 8 5 D l i 2 K 6 M T E n A S S 0 7 R 2 1 p c u 1 x O 0 p y 6 O a e q H Y e B N Y p A A A A A T 2 q 6 k i b Q t c 1 F 9 5 i r R C K X g q L 3 P c X f o w K F v A x 8 y 3 1 l x o H y F 0 5 D B 3 t P + 3 0 7 Q m v 1 V 9 U / F v A j A 8 7 j D M o r T B P 0 Y u M o y Q = = < / D a t a M a s h u p > 
</file>

<file path=customXml/itemProps1.xml><?xml version="1.0" encoding="utf-8"?>
<ds:datastoreItem xmlns:ds="http://schemas.openxmlformats.org/officeDocument/2006/customXml" ds:itemID="{85AFCD8A-645A-4090-9100-8598C0129B12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Cotización</vt:lpstr>
      <vt:lpstr>Productos</vt:lpstr>
      <vt:lpstr>Notas</vt:lpstr>
      <vt:lpstr>Cotización!Área_de_impresión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</dc:creator>
  <cp:lastModifiedBy>NAOMI IBAÑEZ SANCHEZ</cp:lastModifiedBy>
  <cp:lastPrinted>2025-05-05T17:00:45Z</cp:lastPrinted>
  <dcterms:created xsi:type="dcterms:W3CDTF">2015-06-05T18:19:34Z</dcterms:created>
  <dcterms:modified xsi:type="dcterms:W3CDTF">2025-05-08T21:57:09Z</dcterms:modified>
</cp:coreProperties>
</file>